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5270" documentId="120_S{2AC9BD13-BADA-5192-A53E-5A8FF88502F6}" xr6:coauthVersionLast="47" xr6:coauthVersionMax="47" xr10:uidLastSave="{5EAC2791-790E-43E5-A5A4-9BB32A5BA688}"/>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5" i="2"/>
  <c r="G5" i="2"/>
  <c r="I5" i="2"/>
  <c r="J5" i="2"/>
  <c r="L5"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J139" i="2"/>
  <c r="J140" i="2"/>
  <c r="J141" i="2"/>
  <c r="J142" i="2"/>
  <c r="J143" i="2"/>
  <c r="J144" i="2"/>
  <c r="J145" i="2"/>
  <c r="J146" i="2"/>
  <c r="J147" i="2"/>
  <c r="J148" i="2"/>
  <c r="J149" i="2"/>
  <c r="J150" i="2"/>
  <c r="J151" i="2"/>
  <c r="J152" i="2"/>
  <c r="J153" i="2"/>
  <c r="J154" i="2"/>
  <c r="J155" i="2"/>
  <c r="J156" i="2"/>
  <c r="J157" i="2"/>
  <c r="I139" i="2"/>
  <c r="I140" i="2"/>
  <c r="I141" i="2"/>
  <c r="I142" i="2"/>
  <c r="I143" i="2"/>
  <c r="I144" i="2"/>
  <c r="I145" i="2"/>
  <c r="I146" i="2"/>
  <c r="I147" i="2"/>
  <c r="I148" i="2"/>
  <c r="I149" i="2"/>
  <c r="I150" i="2"/>
  <c r="I151" i="2"/>
  <c r="I152" i="2"/>
  <c r="I153" i="2"/>
  <c r="I154" i="2"/>
  <c r="I155" i="2"/>
  <c r="I156" i="2"/>
  <c r="I157" i="2"/>
  <c r="G139" i="2"/>
  <c r="G140" i="2"/>
  <c r="G141" i="2"/>
  <c r="G142" i="2"/>
  <c r="G143" i="2"/>
  <c r="G144" i="2"/>
  <c r="G145" i="2"/>
  <c r="G146" i="2"/>
  <c r="G147" i="2"/>
  <c r="G148" i="2"/>
  <c r="G149" i="2"/>
  <c r="G150" i="2"/>
  <c r="G151" i="2"/>
  <c r="G152" i="2"/>
  <c r="G153" i="2"/>
  <c r="G154" i="2"/>
  <c r="G155" i="2"/>
  <c r="G156" i="2"/>
  <c r="G157" i="2"/>
  <c r="B139" i="2"/>
  <c r="B140" i="2"/>
  <c r="B141" i="2"/>
  <c r="B142" i="2"/>
  <c r="B143" i="2"/>
  <c r="B144" i="2"/>
  <c r="B145" i="2"/>
  <c r="B146" i="2"/>
  <c r="B147" i="2"/>
  <c r="B148" i="2"/>
  <c r="B149" i="2"/>
  <c r="B150" i="2"/>
  <c r="B151" i="2"/>
  <c r="B152" i="2"/>
  <c r="B153" i="2"/>
  <c r="B154" i="2"/>
  <c r="B155" i="2"/>
  <c r="B156" i="2"/>
  <c r="B15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alcChain>
</file>

<file path=xl/sharedStrings.xml><?xml version="1.0" encoding="utf-8"?>
<sst xmlns="http://schemas.openxmlformats.org/spreadsheetml/2006/main" count="181560" uniqueCount="39151">
  <si>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</si>
  <si>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</si>
  <si>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</si>
  <si>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</si>
  <si>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</si>
  <si>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</si>
  <si>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</si>
  <si>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</si>
  <si>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</si>
  <si>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</si>
  <si>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</si>
  <si>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</si>
  <si>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</si>
  <si>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</si>
  <si>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</si>
  <si>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</si>
  <si>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</si>
  <si>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</si>
  <si>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</si>
  <si>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</si>
  <si>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</si>
  <si>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</si>
  <si>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</si>
  <si>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</si>
  <si>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</si>
  <si>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</si>
  <si>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</si>
  <si>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</si>
  <si>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</si>
  <si>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</si>
  <si>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</si>
  <si>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</si>
  <si>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</si>
  <si>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</si>
  <si>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</si>
  <si>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</si>
  <si>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</si>
  <si>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</si>
  <si>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</si>
  <si>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</si>
  <si>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</si>
  <si>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</si>
  <si>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</si>
  <si>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</si>
  <si>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</si>
  <si>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</si>
  <si>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</si>
  <si>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</si>
  <si>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</si>
  <si>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</si>
  <si>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</si>
  <si>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</si>
  <si>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</si>
  <si>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</si>
  <si>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</si>
  <si>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</si>
  <si>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</si>
  <si>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</si>
  <si>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</si>
  <si>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</si>
  <si>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</si>
  <si>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</si>
  <si>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</si>
  <si>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</si>
  <si>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</si>
  <si>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</si>
  <si>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</si>
  <si>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</si>
  <si>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</si>
  <si>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</si>
  <si>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</si>
  <si>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</si>
  <si>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</si>
  <si>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</si>
  <si>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</si>
  <si>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</si>
  <si>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</si>
  <si>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</si>
  <si>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</si>
  <si>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</si>
  <si>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</si>
  <si>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</si>
  <si>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</si>
  <si>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</si>
  <si>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</si>
  <si>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</si>
  <si>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</si>
  <si>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</si>
  <si>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</si>
  <si>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</si>
  <si>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</si>
  <si>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</si>
  <si>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</si>
  <si>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</si>
  <si>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</si>
  <si>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</si>
  <si>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</si>
  <si>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</si>
  <si>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</si>
  <si>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</si>
  <si>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</si>
  <si>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</si>
  <si>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</si>
  <si>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</si>
  <si>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</si>
  <si>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</si>
  <si>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</si>
  <si>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</si>
  <si>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</si>
  <si>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</si>
  <si>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</si>
  <si>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</si>
  <si>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</si>
  <si>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</si>
  <si>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</si>
  <si>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</si>
  <si>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</si>
  <si>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</si>
  <si>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</si>
  <si>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</si>
  <si>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</si>
  <si>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</si>
  <si>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</si>
  <si>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</si>
  <si>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</si>
  <si>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</si>
  <si>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</si>
  <si>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</si>
  <si>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</si>
  <si>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</si>
  <si>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</si>
  <si>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</si>
  <si>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</si>
  <si>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</si>
  <si>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</si>
  <si>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</si>
  <si>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</si>
  <si>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</si>
  <si>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</si>
  <si>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</si>
  <si>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</si>
  <si>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</si>
  <si>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</si>
  <si>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</si>
  <si>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</si>
  <si>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</si>
  <si>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</si>
  <si>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</si>
  <si>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</si>
  <si>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</si>
  <si>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</si>
  <si>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</si>
  <si>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</si>
  <si>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</si>
  <si>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</si>
  <si>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</si>
  <si>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</si>
  <si>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</si>
  <si>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</si>
  <si>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</si>
  <si>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</si>
  <si>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</si>
  <si>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</si>
  <si>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</si>
  <si>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</si>
  <si>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</si>
  <si>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</si>
  <si>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</si>
  <si>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</si>
  <si>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</si>
  <si>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</si>
  <si>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</si>
  <si>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</si>
  <si>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</si>
  <si>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</si>
  <si>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</si>
  <si>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</si>
  <si>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</si>
  <si>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</si>
  <si>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</si>
  <si>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</si>
  <si>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</si>
  <si>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</si>
  <si>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</si>
  <si>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</si>
  <si>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</si>
  <si>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</si>
  <si>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</si>
  <si>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</si>
  <si>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</si>
  <si>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</si>
  <si>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</si>
  <si>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</si>
  <si>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</si>
  <si>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</si>
  <si>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</si>
  <si>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</si>
  <si>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</si>
  <si>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</si>
  <si>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</si>
  <si>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</si>
  <si>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</si>
  <si>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</si>
  <si>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</si>
  <si>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</si>
  <si>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</si>
  <si>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</si>
  <si>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</si>
  <si>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</si>
  <si>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</si>
  <si>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</si>
  <si>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</si>
  <si>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</si>
  <si>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</si>
  <si>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</si>
  <si>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</si>
  <si>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</si>
  <si>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</si>
  <si>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</si>
  <si>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</si>
  <si>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</si>
  <si>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</si>
  <si>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</si>
  <si>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</si>
  <si>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</si>
  <si>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</si>
  <si>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</si>
  <si>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</si>
  <si>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</si>
  <si>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</si>
  <si>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</si>
  <si>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</si>
  <si>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</si>
  <si>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</si>
  <si>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</si>
  <si>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</si>
  <si>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</si>
  <si>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</si>
  <si>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</si>
  <si>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</si>
  <si>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</si>
  <si>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</si>
  <si>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</si>
  <si>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</si>
  <si>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</si>
  <si>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</si>
  <si>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</si>
  <si>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</si>
  <si>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</si>
  <si>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</si>
  <si>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</si>
  <si>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</si>
  <si>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</si>
  <si>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</si>
  <si>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</si>
  <si>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</si>
  <si>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</si>
  <si>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</si>
  <si>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</si>
  <si>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</si>
  <si>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</si>
  <si>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</si>
  <si>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</si>
  <si>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</si>
  <si>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</si>
  <si>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</si>
  <si>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</si>
  <si>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</si>
  <si>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</si>
  <si>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</si>
  <si>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</si>
  <si>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</si>
  <si>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</si>
  <si>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</si>
  <si>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</si>
  <si>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</si>
  <si>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</si>
  <si>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</si>
  <si>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</si>
  <si>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</si>
  <si>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</si>
  <si>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</si>
  <si>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</si>
  <si>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</si>
  <si>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</si>
  <si>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</si>
  <si>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</si>
  <si>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</si>
  <si>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</si>
  <si>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</si>
  <si>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</si>
  <si>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</si>
  <si>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</si>
  <si>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</si>
  <si>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</si>
  <si>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</si>
  <si>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</si>
  <si>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</si>
  <si>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</si>
  <si>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</si>
  <si>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</si>
  <si>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</si>
  <si>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</si>
  <si>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</si>
  <si>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</si>
  <si>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</si>
  <si>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</si>
  <si>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</si>
  <si>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</si>
  <si>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</si>
  <si>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</si>
  <si>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</si>
  <si>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</si>
  <si>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</si>
  <si>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</si>
  <si>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</si>
  <si>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</si>
  <si>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</si>
  <si>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</si>
  <si>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</si>
  <si>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</si>
  <si>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</si>
  <si>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</si>
  <si>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</si>
  <si>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</si>
  <si>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</si>
  <si>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</si>
  <si>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</si>
  <si>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</si>
  <si>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</si>
  <si>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</si>
  <si>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</si>
  <si>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</si>
  <si>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</si>
  <si>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</si>
  <si>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</si>
  <si>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</si>
  <si>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</si>
  <si>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</si>
  <si>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</si>
  <si>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</si>
  <si>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</si>
  <si>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</si>
  <si>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</si>
  <si>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</si>
  <si>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</si>
  <si>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</si>
  <si>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</si>
  <si>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</si>
  <si>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</si>
  <si>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</si>
  <si>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</si>
  <si>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</si>
  <si>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</si>
  <si>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</si>
  <si>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</si>
  <si>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</si>
  <si>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</si>
  <si>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</si>
  <si>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</si>
  <si>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</si>
  <si>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</si>
  <si>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</si>
  <si>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</si>
  <si>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</si>
  <si>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</si>
  <si>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</si>
  <si>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</si>
  <si>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</si>
  <si>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</si>
  <si>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</si>
  <si>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</si>
  <si>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</si>
  <si>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</si>
  <si>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</si>
  <si>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</si>
  <si>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</si>
  <si>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</si>
  <si>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</si>
  <si>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</si>
  <si>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</si>
  <si>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</si>
  <si>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</si>
  <si>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</si>
  <si>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</si>
  <si>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</si>
  <si>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</si>
  <si>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</si>
  <si>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</si>
  <si>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</si>
  <si>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</si>
  <si>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</si>
  <si>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</si>
  <si>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</si>
  <si>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</si>
  <si>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</si>
  <si>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</si>
  <si>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</si>
  <si>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</si>
  <si>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</si>
  <si>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</si>
  <si>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</si>
  <si>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</si>
  <si>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</si>
  <si>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</si>
  <si>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</si>
  <si>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</si>
  <si>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</si>
  <si>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</si>
  <si>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</si>
  <si>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</si>
  <si>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</si>
  <si>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</si>
  <si>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</si>
  <si>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</si>
  <si>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</si>
  <si>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</si>
  <si>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</si>
  <si>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</si>
  <si>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</si>
  <si>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</si>
  <si>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</si>
  <si>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</si>
  <si>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</si>
  <si>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</si>
  <si>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</si>
  <si>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</si>
  <si>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</si>
  <si>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</si>
  <si>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</si>
  <si>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</si>
  <si>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</si>
  <si>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</si>
  <si>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</si>
  <si>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</si>
  <si>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</si>
  <si>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</si>
  <si>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</si>
  <si>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</si>
  <si>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</si>
  <si>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</si>
  <si>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</si>
  <si>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</si>
  <si>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</si>
  <si>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</si>
  <si>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</si>
  <si>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</si>
  <si>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</si>
  <si>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</si>
  <si>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</si>
  <si>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</si>
  <si>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</si>
  <si>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</si>
  <si>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</si>
  <si>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</si>
  <si>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</si>
  <si>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</si>
  <si>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</si>
  <si>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</si>
  <si>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</si>
  <si>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</si>
  <si>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</si>
  <si>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</si>
  <si>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</si>
  <si>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</si>
  <si>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</si>
  <si>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</si>
  <si>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</si>
  <si>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</si>
  <si>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</si>
  <si>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</si>
  <si>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</si>
  <si>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</si>
  <si>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</si>
  <si>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</si>
  <si>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</si>
  <si>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</si>
  <si>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</si>
  <si>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</si>
  <si>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</si>
  <si>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</si>
  <si>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</si>
  <si>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</si>
  <si>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</si>
  <si>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</si>
  <si>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</si>
  <si>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</si>
  <si>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</si>
  <si>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</si>
  <si>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</si>
  <si>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</si>
  <si>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</si>
  <si>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</si>
  <si>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</si>
  <si>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</si>
  <si>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</si>
  <si>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</si>
  <si>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</si>
  <si>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</si>
  <si>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</si>
  <si>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</si>
  <si>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</si>
  <si>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</si>
  <si>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</si>
  <si>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</si>
  <si>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</si>
  <si>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</si>
  <si>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</si>
  <si>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</si>
  <si>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</si>
  <si>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</si>
  <si>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</si>
  <si>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</si>
  <si>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</si>
  <si>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</si>
  <si>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</si>
  <si>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</si>
  <si>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</si>
  <si>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</si>
  <si>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</si>
  <si>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</si>
  <si>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</si>
  <si>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</si>
  <si>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</si>
  <si>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</si>
  <si>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</si>
  <si>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</si>
  <si>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</si>
  <si>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</si>
  <si>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</si>
  <si>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</si>
  <si>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</si>
  <si>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</si>
  <si>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</si>
  <si>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</si>
  <si>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</si>
  <si>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</si>
  <si>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</si>
  <si>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</si>
  <si>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</si>
  <si>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</si>
  <si>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</si>
  <si>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</si>
  <si>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</si>
  <si>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</si>
  <si>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</si>
  <si>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</si>
  <si>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</si>
  <si>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</si>
  <si>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</si>
  <si>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</si>
  <si>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</si>
  <si>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</si>
  <si>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</si>
  <si>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</si>
  <si>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</si>
  <si>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</si>
  <si>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</si>
  <si>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</si>
  <si>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</si>
  <si>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</si>
  <si>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</si>
  <si>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</si>
  <si>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</si>
  <si>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</si>
  <si>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</si>
  <si>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</si>
  <si>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</si>
  <si>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</si>
  <si>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</si>
  <si>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</si>
  <si>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</si>
  <si>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</si>
  <si>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</si>
  <si>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</si>
  <si>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</si>
  <si>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</si>
  <si>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</si>
  <si>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</si>
  <si>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</si>
  <si>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</si>
  <si>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</si>
  <si>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</si>
  <si>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</si>
  <si>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</si>
  <si>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</si>
  <si>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</si>
  <si>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</si>
  <si>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</si>
  <si>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</si>
  <si>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</si>
  <si>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</si>
  <si>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</si>
  <si>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</si>
  <si>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</si>
  <si>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</si>
  <si>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</si>
  <si>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</si>
  <si>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</si>
  <si>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</si>
  <si>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</si>
  <si>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</si>
  <si>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</si>
  <si>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</si>
  <si>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</si>
  <si>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</si>
  <si>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</si>
  <si>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</si>
  <si>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</si>
  <si>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</si>
  <si>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</si>
  <si>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</si>
  <si>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</si>
  <si>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</si>
  <si>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</si>
  <si>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</si>
  <si>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</si>
  <si>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</si>
  <si>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</si>
  <si>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</si>
  <si>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</si>
  <si>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</si>
  <si>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</si>
  <si>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</si>
  <si>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</si>
  <si>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</si>
  <si>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</si>
  <si>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</si>
  <si>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</si>
  <si>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</si>
  <si>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</si>
  <si>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</si>
  <si>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</si>
  <si>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</si>
  <si>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</si>
  <si>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</si>
  <si>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</si>
  <si>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</si>
  <si>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</si>
  <si>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</si>
  <si>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</si>
  <si>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</si>
  <si>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</si>
  <si>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</si>
  <si>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</si>
  <si>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</si>
  <si>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</si>
  <si>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</si>
  <si>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</si>
  <si>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</si>
  <si>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</si>
  <si>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</si>
  <si>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</si>
  <si>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</si>
  <si>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</si>
  <si>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</si>
  <si>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</si>
  <si>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</si>
  <si>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</si>
  <si>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</si>
  <si>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</si>
  <si>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</si>
  <si>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</si>
  <si>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</si>
  <si>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</si>
  <si>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</si>
  <si>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</si>
  <si>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</si>
  <si>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</si>
  <si>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</si>
  <si>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</si>
  <si>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</si>
  <si>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</si>
  <si>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</si>
  <si>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</si>
  <si>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</si>
  <si>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</si>
  <si>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</si>
  <si>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</si>
  <si>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</si>
  <si>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</si>
  <si>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</si>
  <si>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</si>
  <si>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</si>
  <si>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</si>
  <si>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</si>
  <si>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</si>
  <si>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</si>
  <si>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</si>
  <si>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</si>
  <si>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</si>
  <si>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</si>
  <si>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</si>
  <si>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</si>
  <si>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</si>
  <si>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</si>
  <si>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</si>
  <si>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</si>
  <si>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</si>
  <si>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</si>
  <si>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</si>
  <si>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</si>
  <si>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</si>
  <si>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</si>
  <si>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</si>
  <si>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</si>
  <si>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</si>
  <si>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</si>
  <si>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</si>
  <si>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</si>
  <si>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</si>
  <si>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</si>
  <si>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</si>
  <si>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</si>
  <si>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</si>
  <si>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</si>
  <si>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</si>
  <si>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</si>
  <si>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</si>
  <si>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</si>
  <si>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</si>
  <si>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</si>
  <si>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</si>
  <si>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</si>
  <si>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</si>
  <si>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</si>
  <si>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</si>
  <si>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</si>
  <si>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</si>
  <si>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</si>
  <si>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</si>
  <si>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</si>
  <si>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</si>
  <si>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</si>
  <si>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</si>
  <si>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</si>
  <si>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</si>
  <si>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</si>
  <si>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</si>
  <si>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</si>
  <si>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</si>
  <si>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</si>
  <si>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</si>
  <si>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</si>
  <si>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</si>
  <si>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</si>
  <si>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</si>
  <si>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</si>
  <si>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</si>
  <si>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</si>
  <si>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</si>
  <si>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</si>
  <si>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</si>
  <si>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</si>
  <si>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</si>
  <si>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</si>
  <si>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</si>
  <si>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</si>
  <si>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</si>
  <si>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</si>
  <si>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</si>
  <si>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</si>
  <si>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</si>
  <si>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</si>
  <si>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</si>
  <si>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</si>
  <si>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</si>
  <si>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</si>
  <si>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</si>
  <si>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</si>
  <si>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</si>
  <si>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</si>
  <si>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</si>
  <si>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</si>
  <si>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</si>
  <si>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</si>
  <si>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</si>
  <si>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</si>
  <si>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</si>
  <si>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</si>
  <si>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</si>
  <si>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</si>
  <si>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</si>
  <si>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</si>
  <si>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</si>
  <si>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</si>
  <si>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</si>
  <si>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</si>
  <si>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</si>
  <si>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</si>
  <si>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</si>
  <si>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</si>
  <si>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</si>
  <si>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</si>
  <si>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</si>
  <si>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</si>
  <si>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</si>
  <si>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</si>
  <si>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</si>
  <si>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</si>
  <si>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</si>
  <si>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</si>
  <si>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</si>
  <si>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</si>
  <si>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</si>
  <si>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</si>
  <si>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</si>
  <si>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</si>
  <si>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</si>
  <si>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</si>
  <si>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</si>
  <si>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</si>
  <si>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</si>
  <si>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</si>
  <si>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</si>
  <si>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</si>
  <si>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</si>
  <si>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</si>
  <si>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</si>
  <si>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</si>
  <si>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</si>
  <si>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</si>
  <si>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</si>
  <si>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</si>
  <si>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</si>
  <si>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</si>
  <si>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</si>
  <si>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</si>
  <si>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</si>
  <si>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</si>
  <si>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</si>
  <si>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</si>
  <si>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</si>
  <si>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</si>
  <si>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</si>
  <si>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</si>
  <si>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</si>
  <si>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</si>
  <si>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</si>
  <si>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</si>
  <si>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</si>
  <si>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</si>
  <si>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</si>
  <si>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</si>
  <si>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</si>
  <si>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</si>
  <si>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</si>
  <si>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</si>
  <si>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</si>
  <si>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</si>
  <si>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</si>
  <si>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</si>
  <si>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</si>
  <si>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</si>
  <si>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</si>
  <si>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</si>
  <si>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</si>
  <si>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</si>
  <si>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</si>
  <si>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</si>
  <si>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</si>
  <si>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</si>
  <si>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</si>
  <si>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</si>
  <si>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</si>
  <si>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</si>
  <si>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</si>
  <si>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</si>
  <si>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</si>
  <si>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</si>
  <si>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</si>
  <si>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</si>
  <si>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</si>
  <si>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</si>
  <si>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</si>
  <si>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</si>
  <si>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</si>
  <si>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</si>
  <si>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</si>
  <si>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</si>
  <si>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</si>
  <si>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</si>
  <si>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</si>
  <si>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</si>
  <si>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</si>
  <si>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</si>
  <si>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</si>
  <si>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</si>
  <si>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</si>
  <si>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</si>
  <si>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</si>
  <si>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</si>
  <si>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</si>
  <si>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</si>
  <si>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</si>
  <si>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</si>
  <si>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</si>
  <si>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</si>
  <si>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</si>
  <si>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</si>
  <si>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</si>
  <si>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</si>
  <si>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</si>
  <si>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</si>
  <si>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</si>
  <si>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</si>
  <si>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</si>
  <si>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</si>
  <si>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</si>
  <si>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</si>
  <si>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</si>
  <si>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</si>
  <si>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</si>
  <si>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</si>
  <si>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</si>
  <si>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</si>
  <si>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</si>
  <si>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</si>
  <si>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</si>
  <si>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</si>
  <si>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</si>
  <si>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</si>
  <si>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</si>
  <si>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</si>
  <si>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</si>
  <si>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</si>
  <si>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</si>
  <si>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</si>
  <si>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</si>
  <si>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</si>
  <si>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</si>
  <si>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</si>
  <si>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</si>
  <si>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</si>
  <si>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</si>
  <si>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</si>
  <si>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</si>
  <si>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</si>
  <si>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</si>
  <si>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</si>
  <si>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</si>
  <si>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</si>
  <si>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</si>
  <si>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</si>
  <si>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</si>
  <si>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</si>
  <si>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</si>
  <si>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</si>
  <si>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</si>
  <si>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</si>
  <si>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</si>
  <si>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</si>
  <si>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</si>
  <si>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</si>
  <si>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</si>
  <si>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</si>
  <si>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</si>
  <si>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</si>
  <si>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</si>
  <si>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</si>
  <si>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</si>
  <si>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</si>
  <si>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</si>
  <si>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</si>
  <si>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</si>
  <si>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</si>
  <si>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</si>
  <si>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</si>
  <si>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</si>
  <si>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</si>
  <si>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</si>
  <si>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</si>
  <si>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</si>
  <si>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</si>
  <si>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</si>
  <si>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</si>
  <si>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</si>
  <si>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</si>
  <si>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</si>
  <si>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</si>
  <si>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</si>
  <si>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</si>
  <si>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</si>
  <si>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</si>
  <si>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</si>
  <si>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</si>
  <si>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</si>
  <si>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</si>
  <si>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</si>
  <si>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</si>
  <si>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</si>
  <si>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</si>
  <si>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</si>
  <si>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</si>
  <si>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</si>
  <si>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</si>
  <si>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</si>
  <si>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</si>
  <si>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</si>
  <si>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</si>
  <si>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</si>
  <si>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</si>
  <si>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</si>
  <si>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</si>
  <si>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</si>
  <si>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</si>
  <si>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</si>
  <si>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</si>
  <si>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</si>
  <si>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</si>
  <si>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</si>
  <si>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</si>
  <si>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</si>
  <si>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</si>
  <si>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</si>
  <si>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</si>
  <si>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</si>
  <si>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</si>
  <si>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</si>
  <si>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</si>
  <si>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</si>
  <si>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</si>
  <si>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</si>
  <si>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</si>
  <si>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</si>
  <si>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</si>
  <si>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</si>
  <si>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</si>
  <si>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</si>
  <si>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</si>
  <si>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</si>
  <si>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</si>
  <si>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</si>
  <si>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</si>
  <si>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</si>
  <si>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</si>
  <si>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</si>
  <si>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</si>
  <si>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</si>
  <si>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</si>
  <si>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</si>
  <si>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</si>
  <si>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</si>
  <si>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</si>
  <si>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</si>
  <si>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</si>
  <si>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</si>
  <si>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</si>
  <si>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</si>
  <si>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</si>
  <si>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</si>
  <si>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</si>
  <si>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</si>
  <si>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</si>
  <si>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</si>
  <si>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</si>
  <si>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</si>
  <si>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</si>
  <si>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</si>
  <si>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</si>
  <si>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</si>
  <si>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</si>
  <si>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</si>
  <si>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</si>
  <si>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</si>
  <si>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</si>
  <si>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</si>
  <si>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</si>
  <si>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</si>
  <si>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</si>
  <si>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</si>
  <si>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</si>
  <si>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</si>
  <si>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</si>
  <si>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</si>
  <si>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</si>
  <si>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</si>
  <si>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</si>
  <si>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</si>
  <si>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</si>
  <si>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</si>
  <si>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</si>
  <si>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</si>
  <si>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</si>
  <si>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</si>
  <si>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</si>
  <si>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</si>
  <si>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</si>
  <si>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</si>
  <si>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</si>
  <si>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</si>
  <si>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</si>
  <si>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</si>
  <si>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</si>
  <si>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</si>
  <si>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</si>
  <si>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</si>
  <si>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</si>
  <si>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</si>
  <si>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</si>
  <si>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</si>
  <si>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</si>
  <si>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</si>
  <si>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</si>
  <si>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</si>
  <si>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</si>
  <si>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</si>
  <si>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</si>
  <si>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</si>
  <si>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</si>
  <si>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</si>
  <si>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</si>
  <si>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</si>
  <si>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</si>
  <si>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</si>
  <si>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</si>
  <si>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</si>
  <si>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</si>
  <si>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</si>
  <si>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</si>
  <si>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</si>
  <si>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</si>
  <si>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</si>
  <si>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</si>
  <si>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</si>
  <si>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</si>
  <si>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</si>
  <si>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</si>
  <si>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</si>
  <si>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</si>
  <si>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</si>
  <si>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</si>
  <si>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</si>
  <si>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</si>
  <si>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</si>
  <si>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</si>
  <si>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</si>
  <si>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</si>
  <si>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</si>
  <si>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</si>
  <si>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</si>
  <si>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</si>
  <si>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</si>
  <si>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</si>
  <si>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</si>
  <si>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</si>
  <si>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</si>
  <si>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</si>
  <si>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</si>
  <si>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</si>
  <si>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</si>
  <si>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</si>
  <si>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</si>
  <si>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</si>
  <si>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</si>
  <si>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</si>
  <si>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</si>
  <si>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</si>
  <si>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</si>
  <si>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</si>
  <si>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</si>
  <si>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</si>
  <si>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</si>
  <si>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</si>
  <si>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</si>
  <si>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</si>
  <si>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</si>
  <si>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</si>
  <si>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</si>
  <si>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</si>
  <si>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</si>
  <si>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</si>
  <si>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</si>
  <si>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</si>
  <si>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</si>
  <si>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</si>
  <si>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</si>
  <si>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</si>
  <si>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</si>
  <si>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</si>
  <si>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</si>
  <si>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</si>
  <si>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</si>
  <si>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</si>
  <si>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</si>
  <si>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</si>
  <si>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</si>
  <si>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</si>
  <si>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</si>
  <si>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</si>
  <si>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</si>
  <si>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</si>
  <si>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</si>
  <si>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</si>
  <si>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</si>
  <si>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</si>
  <si>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</si>
  <si>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</si>
  <si>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</si>
  <si>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</si>
  <si>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</si>
  <si>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</si>
  <si>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</si>
  <si>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</si>
  <si>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</si>
  <si>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</si>
  <si>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</si>
  <si>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</si>
  <si>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</si>
  <si>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</si>
  <si>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</si>
  <si>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</si>
  <si>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</si>
  <si>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</si>
  <si>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</si>
  <si>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</si>
  <si>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</si>
  <si>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</si>
  <si>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</si>
  <si>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</si>
  <si>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</si>
  <si>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</si>
  <si>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</si>
  <si>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</si>
  <si>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</si>
  <si>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</si>
  <si>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</si>
  <si>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</si>
  <si>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</si>
  <si>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</si>
  <si>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</si>
  <si>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</si>
  <si>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</si>
  <si>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</si>
  <si>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</si>
  <si>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</si>
  <si>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</si>
  <si>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</si>
  <si>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</si>
  <si>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</si>
  <si>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</si>
  <si>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</si>
  <si>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</si>
  <si>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</si>
  <si>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</si>
  <si>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</si>
  <si>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</si>
  <si>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</si>
  <si>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</si>
  <si>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</si>
  <si>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</si>
  <si>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</si>
  <si>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</si>
  <si>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</si>
  <si>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</si>
  <si>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</si>
  <si>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</si>
  <si>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</si>
  <si>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</si>
  <si>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</si>
  <si>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</si>
  <si>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</si>
  <si>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</si>
  <si>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</si>
  <si>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</si>
  <si>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</si>
  <si>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</si>
  <si>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</si>
  <si>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</si>
  <si>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</si>
  <si>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</si>
  <si>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</si>
  <si>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</si>
  <si>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</si>
  <si>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</si>
  <si>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</si>
  <si>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</si>
  <si>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</si>
  <si>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</si>
  <si>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</si>
  <si>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</si>
  <si>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</si>
  <si>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</si>
  <si>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</si>
  <si>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</si>
  <si>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</si>
  <si>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</si>
  <si>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</si>
  <si>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</si>
  <si>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</si>
  <si>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</si>
  <si>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</si>
  <si>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</si>
  <si>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</si>
  <si>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</si>
  <si>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</si>
  <si>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</si>
  <si>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</si>
  <si>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</si>
  <si>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</si>
  <si>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</si>
  <si>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</si>
  <si>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</si>
  <si>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</si>
  <si>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</si>
  <si>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</si>
  <si>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</si>
  <si>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</si>
  <si>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</si>
  <si>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</si>
  <si>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</si>
  <si>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</si>
  <si>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</si>
  <si>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</si>
  <si>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</si>
  <si>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</si>
  <si>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</si>
  <si>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</si>
  <si>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</si>
  <si>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</si>
  <si>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</si>
  <si>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</si>
  <si>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</si>
  <si>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</si>
  <si>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</si>
  <si>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</si>
  <si>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</si>
  <si>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</si>
  <si>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</si>
  <si>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</si>
  <si>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</si>
  <si>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</si>
  <si>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</si>
  <si>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</si>
  <si>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</si>
  <si>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</si>
  <si>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</si>
  <si>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</si>
  <si>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</si>
  <si>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</si>
  <si>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</si>
  <si>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</si>
  <si>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</si>
  <si>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</si>
  <si>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</si>
  <si>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</si>
  <si>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</si>
  <si>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</si>
  <si>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</si>
  <si>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</si>
  <si>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</si>
  <si>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</si>
  <si>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</si>
  <si>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</si>
  <si>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</si>
  <si>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</si>
  <si>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</si>
  <si>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</si>
  <si>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</si>
  <si>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</si>
  <si>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</si>
  <si>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</si>
  <si>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</si>
  <si>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</si>
  <si>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</si>
  <si>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</si>
  <si>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</si>
  <si>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</si>
  <si>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</si>
  <si>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</si>
  <si>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</si>
  <si>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</si>
  <si>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</si>
  <si>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</si>
  <si>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</si>
  <si>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</si>
  <si>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</si>
  <si>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</si>
  <si>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</si>
  <si>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</si>
  <si>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</si>
  <si>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</si>
  <si>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</si>
  <si>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</si>
  <si>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</si>
  <si>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</si>
  <si>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</si>
  <si>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</si>
  <si>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</si>
  <si>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</si>
  <si>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</si>
  <si>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</si>
  <si>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</si>
  <si>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</si>
  <si>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</si>
  <si>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</si>
  <si>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</si>
  <si>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</si>
  <si>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</si>
  <si>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</si>
  <si>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</si>
  <si>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</si>
  <si>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</si>
  <si>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</si>
  <si>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</si>
  <si>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</si>
  <si>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</si>
  <si>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</si>
  <si>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</si>
  <si>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</si>
  <si>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</si>
  <si>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</si>
  <si>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</si>
  <si>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</si>
  <si>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</si>
  <si>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</si>
  <si>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</si>
  <si>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</si>
  <si>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</si>
  <si>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</si>
  <si>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</si>
  <si>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</si>
  <si>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</si>
  <si>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</si>
  <si>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</si>
  <si>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</si>
  <si>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</si>
  <si>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</si>
  <si>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</si>
  <si>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</si>
  <si>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</si>
  <si>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</si>
  <si>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</si>
  <si>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</si>
  <si>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</si>
  <si>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</si>
  <si>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</si>
  <si>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</si>
  <si>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</si>
  <si>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</si>
  <si>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</si>
  <si>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</si>
  <si>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</si>
  <si>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</si>
  <si>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</si>
  <si>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</si>
  <si>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</si>
  <si>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</si>
  <si>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</si>
  <si>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</si>
  <si>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</si>
  <si>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</si>
  <si>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</si>
  <si>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</si>
  <si>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</si>
  <si>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</si>
  <si>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</si>
  <si>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</si>
  <si>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</si>
  <si>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</si>
  <si>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</si>
  <si>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</si>
  <si>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</si>
  <si>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</si>
  <si>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</si>
  <si>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</si>
  <si>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</si>
  <si>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</si>
  <si>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</si>
  <si>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</si>
  <si>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</si>
  <si>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</si>
  <si>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</si>
  <si>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</si>
  <si>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</si>
  <si>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</si>
  <si>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</si>
  <si>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</si>
  <si>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</si>
  <si>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</si>
  <si>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</si>
  <si>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</si>
  <si>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</si>
  <si>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</si>
  <si>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</si>
  <si>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</si>
  <si>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</si>
  <si>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</si>
  <si>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</si>
  <si>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</si>
  <si>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</si>
  <si>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</si>
  <si>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</si>
  <si>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</si>
  <si>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</si>
  <si>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</si>
  <si>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</si>
  <si>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</si>
  <si>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</si>
  <si>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</si>
  <si>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</si>
  <si>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</si>
  <si>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</si>
  <si>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</si>
  <si>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</si>
  <si>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</si>
  <si>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</si>
  <si>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</si>
  <si>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</si>
  <si>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</si>
  <si>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</si>
  <si>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</si>
  <si>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</si>
  <si>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</si>
  <si>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</si>
  <si>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</si>
  <si>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</si>
  <si>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</si>
  <si>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</si>
  <si>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</si>
  <si>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</si>
  <si>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</si>
  <si>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</si>
  <si>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</si>
  <si>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</si>
  <si>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</si>
  <si>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</si>
  <si>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</si>
  <si>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</si>
  <si>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</si>
  <si>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</si>
  <si>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</si>
  <si>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</si>
  <si>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</si>
  <si>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</si>
  <si>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</si>
  <si>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</si>
  <si>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</si>
  <si>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</si>
  <si>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</si>
  <si>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</si>
  <si>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</si>
  <si>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</si>
  <si>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</si>
  <si>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</si>
  <si>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</si>
  <si>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</si>
  <si>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</si>
  <si>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</si>
  <si>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</si>
  <si>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</si>
  <si>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</si>
  <si>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</si>
  <si>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</si>
  <si>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</si>
  <si>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</si>
  <si>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</si>
  <si>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</si>
  <si>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</si>
  <si>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</si>
  <si>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</si>
  <si>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</si>
  <si>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</si>
  <si>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</si>
  <si>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</si>
  <si>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</si>
  <si>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</si>
  <si>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</si>
  <si>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</si>
  <si>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</si>
  <si>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</si>
  <si>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</si>
  <si>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</si>
  <si>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</si>
  <si>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</si>
  <si>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</si>
  <si>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</si>
  <si>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</si>
  <si>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</si>
  <si>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</si>
  <si>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</si>
  <si>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</si>
  <si>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</si>
  <si>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</si>
  <si>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</si>
  <si>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</si>
  <si>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</si>
  <si>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</si>
  <si>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</si>
  <si>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</si>
  <si>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</si>
  <si>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</si>
  <si>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</si>
  <si>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</si>
  <si>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</si>
  <si>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</si>
  <si>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</si>
  <si>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</si>
  <si>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</si>
  <si>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</si>
  <si>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</si>
  <si>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</si>
  <si>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</si>
  <si>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</si>
  <si>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</si>
  <si>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</si>
  <si>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</si>
  <si>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</si>
  <si>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</si>
  <si>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</si>
  <si>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</si>
  <si>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</si>
  <si>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</si>
  <si>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</si>
  <si>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</si>
  <si>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</si>
  <si>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</si>
  <si>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</si>
  <si>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</si>
  <si>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</si>
  <si>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</si>
  <si>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</si>
  <si>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</si>
  <si>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</si>
  <si>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</si>
  <si>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</si>
  <si>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</si>
  <si>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</si>
  <si>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</si>
  <si>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</si>
  <si>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</si>
  <si>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</si>
  <si>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</si>
  <si>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</si>
  <si>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</si>
  <si>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</si>
  <si>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</si>
  <si>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</si>
  <si>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</si>
  <si>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</si>
  <si>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</si>
  <si>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</si>
  <si>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</si>
  <si>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</si>
  <si>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</si>
  <si>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</si>
  <si>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</si>
  <si>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</si>
  <si>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</si>
  <si>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</si>
  <si>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</si>
  <si>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</si>
  <si>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</si>
  <si>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</si>
  <si>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</si>
  <si>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</si>
  <si>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</si>
  <si>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</si>
  <si>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</si>
  <si>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</si>
  <si>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</si>
  <si>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</si>
  <si>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</si>
  <si>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</si>
  <si>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</si>
  <si>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</si>
  <si>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</si>
  <si>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</si>
  <si>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</si>
  <si>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</si>
  <si>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</si>
  <si>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</si>
  <si>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</si>
  <si>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</si>
  <si>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</si>
  <si>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</si>
  <si>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</si>
  <si>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</si>
  <si>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</si>
  <si>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</si>
  <si>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</si>
  <si>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</si>
  <si>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</si>
  <si>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</si>
  <si>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</si>
  <si>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</si>
  <si>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</si>
  <si>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</si>
  <si>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</si>
  <si>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</si>
  <si>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</si>
  <si>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</si>
  <si>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</si>
  <si>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</si>
  <si>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</si>
  <si>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</si>
  <si>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</si>
  <si>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</si>
  <si>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</si>
  <si>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</si>
  <si>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</si>
  <si>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</si>
  <si>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</si>
  <si>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</si>
  <si>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</si>
  <si>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</si>
  <si>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</si>
  <si>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</si>
  <si>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</si>
  <si>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</si>
  <si>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</si>
  <si>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</si>
  <si>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</si>
  <si>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</si>
  <si>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</si>
  <si>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</si>
  <si>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</si>
  <si>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</si>
  <si>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</si>
  <si>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</si>
  <si>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</si>
  <si>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</si>
  <si>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</si>
  <si>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</si>
  <si>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</si>
  <si>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</si>
  <si>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</si>
  <si>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</si>
  <si>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</si>
  <si>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</si>
  <si>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</si>
  <si>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</si>
  <si>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</si>
  <si>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</si>
  <si>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</si>
  <si>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</si>
  <si>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</si>
  <si>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</si>
  <si>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</si>
  <si>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</si>
  <si>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</si>
  <si>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</si>
  <si>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</si>
  <si>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</si>
  <si>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</si>
  <si>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</si>
  <si>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</si>
  <si>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</si>
  <si>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</si>
  <si>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</si>
  <si>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</si>
  <si>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</si>
  <si>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</si>
  <si>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</si>
  <si>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</si>
  <si>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</si>
  <si>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</si>
  <si>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</si>
  <si>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</si>
  <si>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</si>
  <si>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</si>
  <si>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</si>
  <si>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</si>
  <si>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</si>
  <si>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</si>
  <si>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</si>
  <si>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</si>
  <si>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</si>
  <si>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</si>
  <si>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</si>
  <si>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</si>
  <si>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</si>
  <si>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</si>
  <si>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</si>
  <si>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</si>
  <si>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</si>
  <si>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</si>
  <si>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</si>
  <si>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</si>
  <si>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</si>
  <si>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</si>
  <si>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</si>
  <si>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</si>
  <si>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</si>
  <si>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</si>
  <si>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</si>
  <si>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</si>
  <si>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</si>
  <si>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</si>
  <si>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</si>
  <si>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</si>
  <si>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</si>
  <si>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</si>
  <si>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</si>
  <si>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</si>
  <si>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</si>
  <si>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</si>
  <si>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</si>
  <si>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</si>
  <si>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</si>
  <si>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</si>
  <si>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</si>
  <si>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</si>
  <si>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</si>
  <si>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</si>
  <si>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</si>
  <si>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</si>
  <si>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</si>
  <si>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</si>
  <si>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</si>
  <si>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</si>
  <si>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</si>
  <si>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</si>
  <si>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</si>
  <si>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</si>
  <si>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</si>
  <si>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</si>
  <si>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</si>
  <si>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</si>
  <si>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</si>
  <si>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</si>
  <si>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</si>
  <si>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</si>
  <si>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</si>
  <si>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</si>
  <si>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</si>
  <si>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</si>
  <si>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</si>
  <si>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</si>
  <si>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</si>
  <si>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</si>
  <si>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</si>
  <si>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</si>
  <si>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</si>
  <si>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</si>
  <si>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</si>
  <si>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</si>
  <si>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</si>
  <si>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</si>
  <si>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</si>
  <si>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</si>
  <si>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</si>
  <si>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</si>
  <si>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</si>
  <si>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</si>
  <si>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</si>
  <si>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</si>
  <si>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</si>
  <si>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</si>
  <si>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</si>
  <si>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</si>
  <si>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</si>
  <si>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</si>
  <si>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</si>
  <si>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</si>
  <si>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</si>
  <si>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</si>
  <si>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</si>
  <si>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</si>
  <si>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</si>
  <si>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</si>
  <si>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</si>
  <si>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</si>
  <si>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</si>
  <si>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</si>
  <si>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</si>
  <si>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</si>
  <si>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</si>
  <si>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</si>
  <si>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</si>
  <si>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</si>
  <si>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</si>
  <si>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</si>
  <si>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</si>
  <si>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</si>
  <si>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</si>
  <si>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</si>
  <si>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</si>
  <si>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</si>
  <si>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</si>
  <si>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</si>
  <si>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</si>
  <si>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</si>
  <si>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</si>
  <si>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</si>
  <si>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</si>
  <si>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</si>
  <si>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</si>
  <si>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</si>
  <si>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</si>
  <si>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</si>
  <si>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</si>
  <si>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</si>
  <si>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</si>
  <si>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</si>
  <si>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</si>
  <si>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</si>
  <si>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</si>
  <si>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</si>
  <si>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</si>
  <si>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</si>
  <si>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</si>
  <si>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</si>
  <si>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</si>
  <si>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</si>
  <si>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</si>
  <si>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</si>
  <si>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</si>
  <si>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</si>
  <si>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</si>
  <si>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</si>
  <si>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</si>
  <si>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</si>
  <si>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</si>
  <si>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</si>
  <si>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</si>
  <si>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</si>
  <si>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</si>
  <si>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</si>
  <si>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</si>
  <si>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</si>
  <si>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</si>
  <si>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</si>
  <si>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</si>
  <si>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</si>
  <si>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</si>
  <si>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</si>
  <si>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</si>
  <si>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</si>
  <si>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</si>
  <si>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</si>
  <si>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</si>
  <si>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</si>
  <si>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</si>
  <si>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</si>
  <si>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</si>
  <si>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</si>
  <si>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</si>
  <si>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</si>
  <si>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</si>
  <si>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</si>
  <si>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</si>
  <si>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</si>
  <si>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</si>
  <si>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</si>
  <si>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</si>
  <si>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</si>
  <si>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</si>
  <si>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</si>
  <si>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</si>
  <si>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</si>
  <si>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</si>
  <si>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</si>
  <si>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</si>
  <si>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</si>
  <si>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</si>
  <si>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</si>
  <si>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</si>
  <si>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</si>
  <si>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</si>
  <si>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</si>
  <si>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</si>
  <si>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</si>
  <si>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</si>
  <si>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</si>
  <si>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</si>
  <si>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</si>
  <si>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</si>
  <si>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</si>
  <si>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</si>
  <si>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</si>
  <si>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</si>
  <si>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</si>
  <si>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</si>
  <si>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</si>
  <si>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</si>
  <si>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</si>
  <si>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</si>
  <si>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</si>
  <si>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</si>
  <si>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</si>
  <si>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</si>
  <si>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</si>
  <si>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</si>
  <si>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</si>
  <si>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</si>
  <si>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</si>
  <si>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</si>
  <si>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</si>
  <si>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</si>
  <si>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</si>
  <si>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</si>
  <si>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</si>
  <si>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</si>
  <si>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</si>
  <si>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</si>
  <si>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</si>
  <si>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</si>
  <si>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</si>
  <si>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</si>
  <si>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</si>
  <si>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</si>
  <si>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</si>
  <si>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</si>
  <si>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</si>
  <si>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</si>
  <si>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</si>
  <si>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</si>
  <si>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</si>
  <si>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</si>
  <si>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</si>
  <si>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</si>
  <si>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</si>
  <si>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</si>
  <si>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</si>
  <si>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</si>
  <si>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</si>
  <si>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</si>
  <si>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</si>
  <si>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</si>
  <si>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</si>
  <si>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</si>
  <si>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</si>
  <si>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</si>
  <si>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</si>
  <si>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</si>
  <si>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</si>
  <si>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</si>
  <si>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</si>
  <si>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</si>
  <si>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</si>
  <si>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</si>
  <si>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</si>
  <si>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</si>
  <si>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</si>
  <si>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</si>
  <si>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</si>
  <si>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</si>
  <si>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</si>
  <si>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</si>
  <si>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</si>
  <si>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</si>
  <si>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</si>
  <si>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</si>
  <si>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</si>
  <si>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</si>
  <si>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</si>
  <si>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</si>
  <si>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</si>
  <si>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</si>
  <si>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</si>
  <si>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</si>
  <si>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</si>
  <si>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</si>
  <si>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</si>
  <si>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</si>
  <si>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</si>
  <si>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</si>
  <si>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</si>
  <si>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</si>
  <si>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</si>
  <si>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</si>
  <si>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</si>
  <si>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</si>
  <si>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</si>
  <si>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</si>
  <si>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</si>
  <si>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</si>
  <si>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</si>
  <si>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</si>
  <si>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</si>
  <si>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</si>
  <si>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</si>
  <si>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</si>
  <si>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</si>
  <si>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</si>
  <si>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</si>
  <si>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</si>
  <si>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</si>
  <si>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</si>
  <si>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</si>
  <si>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</si>
  <si>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</si>
  <si>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</si>
  <si>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</si>
  <si>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</si>
  <si>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</si>
  <si>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</si>
  <si>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</si>
  <si>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</si>
  <si>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</si>
  <si>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</si>
  <si>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</si>
  <si>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</si>
  <si>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</si>
  <si>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</si>
  <si>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</si>
  <si>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</si>
  <si>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</si>
  <si>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</si>
  <si>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</si>
  <si>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</si>
  <si>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</si>
  <si>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</si>
  <si>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</si>
  <si>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</si>
  <si>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</si>
  <si>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</si>
  <si>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</si>
  <si>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</si>
  <si>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</si>
  <si>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</si>
  <si>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</si>
  <si>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</si>
  <si>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</si>
  <si>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</si>
  <si>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</si>
  <si>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</si>
  <si>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</si>
  <si>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</si>
  <si>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</si>
  <si>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</si>
  <si>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</si>
  <si>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</si>
  <si>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</si>
  <si>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</si>
  <si>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</si>
  <si>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</si>
  <si>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</si>
  <si>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</si>
  <si>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</si>
  <si>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</si>
  <si>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</si>
  <si>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</si>
  <si>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</si>
  <si>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</si>
  <si>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</si>
  <si>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</si>
  <si>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</si>
  <si>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</si>
  <si>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</si>
  <si>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</si>
  <si>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</si>
  <si>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</si>
  <si>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</si>
  <si>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</si>
  <si>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</si>
  <si>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</si>
  <si>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</si>
  <si>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</si>
  <si>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</si>
  <si>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</si>
  <si>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</si>
  <si>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</si>
  <si>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</si>
  <si>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</si>
  <si>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</si>
  <si>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</si>
  <si>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</si>
  <si>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</si>
  <si>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</si>
  <si>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</si>
  <si>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</si>
  <si>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</si>
  <si>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</si>
  <si>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</si>
  <si>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</si>
  <si>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</si>
  <si>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</si>
  <si>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</si>
  <si>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</si>
  <si>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</si>
  <si>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</si>
  <si>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</si>
  <si>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</si>
  <si>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</si>
  <si>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</si>
  <si>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</si>
  <si>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</si>
  <si>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</si>
  <si>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</si>
  <si>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</si>
  <si>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</si>
  <si>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</si>
  <si>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</si>
  <si>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</si>
  <si>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</si>
  <si>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</si>
  <si>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</si>
  <si>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</si>
  <si>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</si>
  <si>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</si>
  <si>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</si>
  <si>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</si>
  <si>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</si>
  <si>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</si>
  <si>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</si>
  <si>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</si>
  <si>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</si>
  <si>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</si>
  <si>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</si>
  <si>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</si>
  <si>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</si>
  <si>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</si>
  <si>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</si>
  <si>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</si>
  <si>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</si>
  <si>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</si>
  <si>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</si>
  <si>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</si>
  <si>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</si>
  <si>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</si>
  <si>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</si>
  <si>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</si>
  <si>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</si>
  <si>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</si>
  <si>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</si>
  <si>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</si>
  <si>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</si>
  <si>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</si>
  <si>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</si>
  <si>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</si>
  <si>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</si>
  <si>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</si>
  <si>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</si>
  <si>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</si>
  <si>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</si>
  <si>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</si>
  <si>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</si>
  <si>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</si>
  <si>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</si>
  <si>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</si>
  <si>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</si>
  <si>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</si>
  <si>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</si>
  <si>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</si>
  <si>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</si>
  <si>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</si>
  <si>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</si>
  <si>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</si>
  <si>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</si>
  <si>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</si>
  <si>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</si>
  <si>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</si>
  <si>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</si>
  <si>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</si>
  <si>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</si>
  <si>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</si>
  <si>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</si>
  <si>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</si>
  <si>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</si>
  <si>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</si>
  <si>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</si>
  <si>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</si>
  <si>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</si>
  <si>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</si>
  <si>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</si>
  <si>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</si>
  <si>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</si>
  <si>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</si>
  <si>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</si>
  <si>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</si>
  <si>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</si>
  <si>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</si>
  <si>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</si>
  <si>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</si>
  <si>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</si>
  <si>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</si>
  <si>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</si>
  <si>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</si>
  <si>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</si>
  <si>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</si>
  <si>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</si>
  <si>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</si>
  <si>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</si>
  <si>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</si>
  <si>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</si>
  <si>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</si>
  <si>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</si>
  <si>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</si>
  <si>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</si>
  <si>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</si>
  <si>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</si>
  <si>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</si>
  <si>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</si>
  <si>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</si>
  <si>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</si>
  <si>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</si>
  <si>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</si>
  <si>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</si>
  <si>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</si>
  <si>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</si>
  <si>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</si>
  <si>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</si>
  <si>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</si>
  <si>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</si>
  <si>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</si>
  <si>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</si>
  <si>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</si>
  <si>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</si>
  <si>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</si>
  <si>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</si>
  <si>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</si>
  <si>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</si>
  <si>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</si>
  <si>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</si>
  <si>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</si>
  <si>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</si>
  <si>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</si>
  <si>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</si>
  <si>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</si>
  <si>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</si>
  <si>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</si>
  <si>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</si>
  <si>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</si>
  <si>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</si>
  <si>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</si>
  <si>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</si>
  <si>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</si>
  <si>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</si>
  <si>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</si>
  <si>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</si>
  <si>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</si>
  <si>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</si>
  <si>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</si>
  <si>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</si>
  <si>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</si>
  <si>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</si>
  <si>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</si>
  <si>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</si>
  <si>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</si>
  <si>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</si>
  <si>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</si>
  <si>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</si>
  <si>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</si>
  <si>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</si>
  <si>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</si>
  <si>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</si>
  <si>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</si>
  <si>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</si>
  <si>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</si>
  <si>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</si>
  <si>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</si>
  <si>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</si>
  <si>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</si>
  <si>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</si>
  <si>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</si>
  <si>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</si>
  <si>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</si>
  <si>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</si>
  <si>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</si>
  <si>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</si>
  <si>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</si>
  <si>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</si>
  <si>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</si>
  <si>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</si>
  <si>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</si>
  <si>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</si>
  <si>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</si>
  <si>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</si>
  <si>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</si>
  <si>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</si>
  <si>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</si>
  <si>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</si>
  <si>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</si>
  <si>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</si>
  <si>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</si>
  <si>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</si>
  <si>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</si>
  <si>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</si>
  <si>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</si>
  <si>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</si>
  <si>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</si>
  <si>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</si>
  <si>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</si>
  <si>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</si>
  <si>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</si>
  <si>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</si>
  <si>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</si>
  <si>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</si>
  <si>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</si>
  <si>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</si>
  <si>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</si>
  <si>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</si>
  <si>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</si>
  <si>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</si>
  <si>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</si>
  <si>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</si>
  <si>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</si>
  <si>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</si>
  <si>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</si>
  <si>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</si>
  <si>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</si>
  <si>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</si>
  <si>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</si>
  <si>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</si>
  <si>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</si>
  <si>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</si>
  <si>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</si>
  <si>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</si>
  <si>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</si>
  <si>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</si>
  <si>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</si>
  <si>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</si>
  <si>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</si>
  <si>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</si>
  <si>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</si>
  <si>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</si>
  <si>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</si>
  <si>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</si>
  <si>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</si>
  <si>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</si>
  <si>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</si>
  <si>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</si>
  <si>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</si>
  <si>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</si>
  <si>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</si>
  <si>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</si>
  <si>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</si>
  <si>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</si>
  <si>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</si>
  <si>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</si>
  <si>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</si>
  <si>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</si>
  <si>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</si>
  <si>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</si>
  <si>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</si>
  <si>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</si>
  <si>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</si>
  <si>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</si>
  <si>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</si>
  <si>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</si>
  <si>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</si>
  <si>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</si>
  <si>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</si>
  <si>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</si>
  <si>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</si>
  <si>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</si>
  <si>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</si>
  <si>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</si>
  <si>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</si>
  <si>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</si>
  <si>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</si>
  <si>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</si>
  <si>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</si>
  <si>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</si>
  <si>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</si>
  <si>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</si>
  <si>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</si>
  <si>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</si>
  <si>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</si>
  <si>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</si>
  <si>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</si>
  <si>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</si>
  <si>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</si>
  <si>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</si>
  <si>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</si>
  <si>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</si>
  <si>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</si>
  <si>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</si>
  <si>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</si>
  <si>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</si>
  <si>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</si>
  <si>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</si>
  <si>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</si>
  <si>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</si>
  <si>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</si>
  <si>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</si>
  <si>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</si>
  <si>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</si>
  <si>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</si>
  <si>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</si>
  <si>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</si>
  <si>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</si>
  <si>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</si>
  <si>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</si>
  <si>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</si>
  <si>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</si>
  <si>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</si>
  <si>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</si>
  <si>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</si>
  <si>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</si>
  <si>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</si>
  <si>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</si>
  <si>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</si>
  <si>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</si>
  <si>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</si>
  <si>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</si>
  <si>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</si>
  <si>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</si>
  <si>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</si>
  <si>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</si>
  <si>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</si>
  <si>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</si>
  <si>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</si>
  <si>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</si>
  <si>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</si>
  <si>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</si>
  <si>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</si>
  <si>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</si>
  <si>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</si>
  <si>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</si>
  <si>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</si>
  <si>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</si>
  <si>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</si>
  <si>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</si>
  <si>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</si>
  <si>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</si>
  <si>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</si>
  <si>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</si>
  <si>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</si>
  <si>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</si>
  <si>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</si>
  <si>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</si>
  <si>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</si>
  <si>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</si>
  <si>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</si>
  <si>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</si>
  <si>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</si>
  <si>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</si>
  <si>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</si>
  <si>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</si>
  <si>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</si>
  <si>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</si>
  <si>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</si>
  <si>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</si>
  <si>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</si>
  <si>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</si>
  <si>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</si>
  <si>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</si>
  <si>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</si>
  <si>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</si>
  <si>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</si>
  <si>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</si>
  <si>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</si>
  <si>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</si>
  <si>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</si>
  <si>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</si>
  <si>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</si>
  <si>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</si>
  <si>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</si>
  <si>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</si>
  <si>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</si>
  <si>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</si>
  <si>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</si>
  <si>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</si>
  <si>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</si>
  <si>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</si>
  <si>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</si>
  <si>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</si>
  <si>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</si>
  <si>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</si>
  <si>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</si>
  <si>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</si>
  <si>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</si>
  <si>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</si>
  <si>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</si>
  <si>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</si>
  <si>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</si>
  <si>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</si>
  <si>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</si>
  <si>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</si>
  <si>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</si>
  <si>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</si>
  <si>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</si>
  <si>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</si>
  <si>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</si>
  <si>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</si>
  <si>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</si>
  <si>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</si>
  <si>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</si>
  <si>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</si>
  <si>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</si>
  <si>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</si>
  <si>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</si>
  <si>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</si>
  <si>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</si>
  <si>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</si>
  <si>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</si>
  <si>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</si>
  <si>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</si>
  <si>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</si>
  <si>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</si>
  <si>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</si>
  <si>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</si>
  <si>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</si>
  <si>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</si>
  <si>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</si>
  <si>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</si>
  <si>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</si>
  <si>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</si>
  <si>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</si>
  <si>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</si>
  <si>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</si>
  <si>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</si>
  <si>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</si>
  <si>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</si>
  <si>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</si>
  <si>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</si>
  <si>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</si>
  <si>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</si>
  <si>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</si>
  <si>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</si>
  <si>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</si>
  <si>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</si>
  <si>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</si>
  <si>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</si>
  <si>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</si>
  <si>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</si>
  <si>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</si>
  <si>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</si>
  <si>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</si>
  <si>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</si>
  <si>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</si>
  <si>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</si>
  <si>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</si>
  <si>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</si>
  <si>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</si>
  <si>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</si>
  <si>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</si>
  <si>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</si>
  <si>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</si>
  <si>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</si>
  <si>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</si>
  <si>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</si>
  <si>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</si>
  <si>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</si>
  <si>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</si>
  <si>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</si>
  <si>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</si>
  <si>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</si>
  <si>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</si>
  <si>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</si>
  <si>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</si>
  <si>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</si>
  <si>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</si>
  <si>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</si>
  <si>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</si>
  <si>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</si>
  <si>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</si>
  <si>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</si>
  <si>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</si>
  <si>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</si>
  <si>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</si>
  <si>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</si>
  <si>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</si>
  <si>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</si>
  <si>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</si>
  <si>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</si>
  <si>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</si>
  <si>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</si>
  <si>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</si>
  <si>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</si>
  <si>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</si>
  <si>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</si>
  <si>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</si>
  <si>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</si>
  <si>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</si>
  <si>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</si>
  <si>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</si>
  <si>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</si>
  <si>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</si>
  <si>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</si>
  <si>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</si>
  <si>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</si>
  <si>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</si>
  <si>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</si>
  <si>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</si>
  <si>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</si>
  <si>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</si>
  <si>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</si>
  <si>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</si>
  <si>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</si>
  <si>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</si>
  <si>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</si>
  <si>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</si>
  <si>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</si>
  <si>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</si>
  <si>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</si>
  <si>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</si>
  <si>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</si>
  <si>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</si>
  <si>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</si>
  <si>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</si>
  <si>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</si>
  <si>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</si>
  <si>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</si>
  <si>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</si>
  <si>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</si>
  <si>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</si>
  <si>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</si>
  <si>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</si>
  <si>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</si>
  <si>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</si>
  <si>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</si>
  <si>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</si>
  <si>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</si>
  <si>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</si>
  <si>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</si>
  <si>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</si>
  <si>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</si>
  <si>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</si>
  <si>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</si>
  <si>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</si>
  <si>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</si>
  <si>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</si>
  <si>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</si>
  <si>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</si>
  <si>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</si>
  <si>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</si>
  <si>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</si>
  <si>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</si>
  <si>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</si>
  <si>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</si>
  <si>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</si>
  <si>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</si>
  <si>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</si>
  <si>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</si>
  <si>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</si>
  <si>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</si>
  <si>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</si>
  <si>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</si>
  <si>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</si>
  <si>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</si>
  <si>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</si>
  <si>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</si>
  <si>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</si>
  <si>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</si>
  <si>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</si>
  <si>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</si>
  <si>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</si>
  <si>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</si>
  <si>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</si>
  <si>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</si>
  <si>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</si>
  <si>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</si>
  <si>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</si>
  <si>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</si>
  <si>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</si>
  <si>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</si>
  <si>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</si>
  <si>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</si>
  <si>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</si>
  <si>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</si>
  <si>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</si>
  <si>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</si>
  <si>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</si>
  <si>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</si>
  <si>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</si>
  <si>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</si>
  <si>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</si>
  <si>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</si>
  <si>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</si>
  <si>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</si>
  <si>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</si>
  <si>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</si>
  <si>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</si>
  <si>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</si>
  <si>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</si>
  <si>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</si>
  <si>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</si>
  <si>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</si>
  <si>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</si>
  <si>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</si>
  <si>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</si>
  <si>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</si>
  <si>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</si>
  <si>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</si>
  <si>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</si>
  <si>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</si>
  <si>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</si>
  <si>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</si>
  <si>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</si>
  <si>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</si>
  <si>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</si>
  <si>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</si>
  <si>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</si>
  <si>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</si>
  <si>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</si>
  <si>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</si>
  <si>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</si>
  <si>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</si>
  <si>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</si>
  <si>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</si>
  <si>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</si>
  <si>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</si>
  <si>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</si>
  <si>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</si>
  <si>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</si>
  <si>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</si>
  <si>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</si>
  <si>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</si>
  <si>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</si>
  <si>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</si>
  <si>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</si>
  <si>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</si>
  <si>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</si>
  <si>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</si>
  <si>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</si>
  <si>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</si>
  <si>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</si>
  <si>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</si>
  <si>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</si>
  <si>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</si>
  <si>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</si>
  <si>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</si>
  <si>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</si>
  <si>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</si>
  <si>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</si>
  <si>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</si>
  <si>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</si>
  <si>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</si>
  <si>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</si>
  <si>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</si>
  <si>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</si>
  <si>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</si>
  <si>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</si>
  <si>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</si>
  <si>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</si>
  <si>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</si>
  <si>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</si>
  <si>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</si>
  <si>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</si>
  <si>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</si>
  <si>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</si>
  <si>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</si>
  <si>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</si>
  <si>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</si>
  <si>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</si>
  <si>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</si>
  <si>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</si>
  <si>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</si>
  <si>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</si>
  <si>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</si>
  <si>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</si>
  <si>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</si>
  <si>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</si>
  <si>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</si>
  <si>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</si>
  <si>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</si>
  <si>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</si>
  <si>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</si>
  <si>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</si>
  <si>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</si>
  <si>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</si>
  <si>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</si>
  <si>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</si>
  <si>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</si>
  <si>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</si>
  <si>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</si>
  <si>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</si>
  <si>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</si>
  <si>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</si>
  <si>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</si>
  <si>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</si>
  <si>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</si>
  <si>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</si>
  <si>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</si>
  <si>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</si>
  <si>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</si>
  <si>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</si>
  <si>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</si>
  <si>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</si>
  <si>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</si>
  <si>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</si>
  <si>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</si>
  <si>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</si>
  <si>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</si>
  <si>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</si>
  <si>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</si>
  <si>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</si>
  <si>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</si>
  <si>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</si>
  <si>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</si>
  <si>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</si>
  <si>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</si>
  <si>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</si>
  <si>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</si>
  <si>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</si>
  <si>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</si>
  <si>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</si>
  <si>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</si>
  <si>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</si>
  <si>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</si>
  <si>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</si>
  <si>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</si>
  <si>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</si>
  <si>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</si>
  <si>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</si>
  <si>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</si>
  <si>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</si>
  <si>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</si>
  <si>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</si>
  <si>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</si>
  <si>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</si>
  <si>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</si>
  <si>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</si>
  <si>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</si>
  <si>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</si>
  <si>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</si>
  <si>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</si>
  <si>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</si>
  <si>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</si>
  <si>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</si>
  <si>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</si>
  <si>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</si>
  <si>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</si>
  <si>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</si>
  <si>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</si>
  <si>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</si>
  <si>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</si>
  <si>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</si>
  <si>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</si>
  <si>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</si>
  <si>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</si>
  <si>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</si>
  <si>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</si>
  <si>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</si>
  <si>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</si>
  <si>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</si>
  <si>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</si>
  <si>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</si>
  <si>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</si>
  <si>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</si>
  <si>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</si>
  <si>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</si>
  <si>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</si>
  <si>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</si>
  <si>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</si>
  <si>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</si>
  <si>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</si>
  <si>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</si>
  <si>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</si>
  <si>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</si>
  <si>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</si>
  <si>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</si>
  <si>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</si>
  <si>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</si>
  <si>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</si>
  <si>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</si>
  <si>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</si>
  <si>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</si>
  <si>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</si>
  <si>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</si>
  <si>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</si>
  <si>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</si>
  <si>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</si>
  <si>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</si>
  <si>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</si>
  <si>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</si>
  <si>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</si>
  <si>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</si>
  <si>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</si>
  <si>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</si>
  <si>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</si>
  <si>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</si>
  <si>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</si>
  <si>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</si>
  <si>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</si>
  <si>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</si>
  <si>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</si>
  <si>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</si>
  <si>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</si>
  <si>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</si>
  <si>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</si>
  <si>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</si>
  <si>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</si>
  <si>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</si>
  <si>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</si>
  <si>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</si>
  <si>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</si>
  <si>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</si>
  <si>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</si>
  <si>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</si>
  <si>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</si>
  <si>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</si>
  <si>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</si>
  <si>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</si>
  <si>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</si>
  <si>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</si>
  <si>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</si>
  <si>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</si>
  <si>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</si>
  <si>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</si>
  <si>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</si>
  <si>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</si>
  <si>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</si>
  <si>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</si>
  <si>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</si>
  <si>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</si>
  <si>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</si>
  <si>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</si>
  <si>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</si>
  <si>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</si>
  <si>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</si>
  <si>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</si>
  <si>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</si>
  <si>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</si>
  <si>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</si>
  <si>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</si>
  <si>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</si>
  <si>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</si>
  <si>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</si>
  <si>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</si>
  <si>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</si>
  <si>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</si>
  <si>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</si>
  <si>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</si>
  <si>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</si>
  <si>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</si>
  <si>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</si>
  <si>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</si>
  <si>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</si>
  <si>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</si>
  <si>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</si>
  <si>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</si>
  <si>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</si>
  <si>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</si>
  <si>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</si>
  <si>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</si>
  <si>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</si>
  <si>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</si>
  <si>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</si>
  <si>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</si>
  <si>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</si>
  <si>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</si>
  <si>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</si>
  <si>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</si>
  <si>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</si>
  <si>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</si>
  <si>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</si>
  <si>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</si>
  <si>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</si>
  <si>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</si>
  <si>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</si>
  <si>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</si>
  <si>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</si>
  <si>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</si>
  <si>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</si>
  <si>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</si>
  <si>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</si>
  <si>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</si>
  <si>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</si>
  <si>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</si>
  <si>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</si>
  <si>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</si>
  <si>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</si>
  <si>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</si>
  <si>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</si>
  <si>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</si>
  <si>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</si>
  <si>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</si>
  <si>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</si>
  <si>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</si>
  <si>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</si>
  <si>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</si>
  <si>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</si>
  <si>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</si>
  <si>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</si>
  <si>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</si>
  <si>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</si>
  <si>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</si>
  <si>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</si>
  <si>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</si>
  <si>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</si>
  <si>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</si>
  <si>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</si>
  <si>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</si>
  <si>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</si>
  <si>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</si>
  <si>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</si>
  <si>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</si>
  <si>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</si>
  <si>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</si>
  <si>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</si>
  <si>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</si>
  <si>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</si>
  <si>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</si>
  <si>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</si>
  <si>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</si>
  <si>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</si>
  <si>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</si>
  <si>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</si>
  <si>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</si>
  <si>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</si>
  <si>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</si>
  <si>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</si>
  <si>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</si>
  <si>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</si>
  <si>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</si>
  <si>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</si>
  <si>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</si>
  <si>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</si>
  <si>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</si>
  <si>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</si>
  <si>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</si>
  <si>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</si>
  <si>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</si>
  <si>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</si>
  <si>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</si>
  <si>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</si>
  <si>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</si>
  <si>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</si>
  <si>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</si>
  <si>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</si>
  <si>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</si>
  <si>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</si>
  <si>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</si>
  <si>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</si>
  <si>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</si>
  <si>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</si>
  <si>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</si>
  <si>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</si>
  <si>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</si>
  <si>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</si>
  <si>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</si>
  <si>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</si>
  <si>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</si>
  <si>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</si>
  <si>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</si>
  <si>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</si>
  <si>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</si>
  <si>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</si>
  <si>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</si>
  <si>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</si>
  <si>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</si>
  <si>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</si>
  <si>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</si>
  <si>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</si>
  <si>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</si>
  <si>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</si>
  <si>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</si>
  <si>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</si>
  <si>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</si>
  <si>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</si>
  <si>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</si>
  <si>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</si>
  <si>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</si>
  <si>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</si>
  <si>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</si>
  <si>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</si>
  <si>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</si>
  <si>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</si>
  <si>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</si>
  <si>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</si>
  <si>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</si>
  <si>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</si>
  <si>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</si>
  <si>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</si>
  <si>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</si>
  <si>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</si>
  <si>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</si>
  <si>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</si>
  <si>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</si>
  <si>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</si>
  <si>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</si>
  <si>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</si>
  <si>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</si>
  <si>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</si>
  <si>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</si>
  <si>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</si>
  <si>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</si>
  <si>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</si>
  <si>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</si>
  <si>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</si>
  <si>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</si>
  <si>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</si>
  <si>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</si>
  <si>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</si>
  <si>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</si>
  <si>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</si>
  <si>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</si>
  <si>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</si>
  <si>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</si>
  <si>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</si>
  <si>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</si>
  <si>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</si>
  <si>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</si>
  <si>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</si>
  <si>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</si>
  <si>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</si>
  <si>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</si>
  <si>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</si>
  <si>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</si>
  <si>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</si>
  <si>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</si>
  <si>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</si>
  <si>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</si>
  <si>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</si>
  <si>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</si>
  <si>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</si>
  <si>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</si>
  <si>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</si>
  <si>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</si>
  <si>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</si>
  <si>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</si>
  <si>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</si>
  <si>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</si>
  <si>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</si>
  <si>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</si>
  <si>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</si>
  <si>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</si>
  <si>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</si>
  <si>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</si>
  <si>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</si>
  <si>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</si>
  <si>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</si>
  <si>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</si>
  <si>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</si>
  <si>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</si>
  <si>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</si>
  <si>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</si>
  <si>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</si>
  <si>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</si>
  <si>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</si>
  <si>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</si>
  <si>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</si>
  <si>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</si>
  <si>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</si>
  <si>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</si>
  <si>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</si>
  <si>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</si>
  <si>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</si>
  <si>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</si>
  <si>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</si>
  <si>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</si>
  <si>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</si>
  <si>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</si>
  <si>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</si>
  <si>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</si>
  <si>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</si>
  <si>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</si>
  <si>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</si>
  <si>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</si>
  <si>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</si>
  <si>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</si>
  <si>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</si>
  <si>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</si>
  <si>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</si>
  <si>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</si>
  <si>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</si>
  <si>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</si>
  <si>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</si>
  <si>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</si>
  <si>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</si>
  <si>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</si>
  <si>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</si>
  <si>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</si>
  <si>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</si>
  <si>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</si>
  <si>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</si>
  <si>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</si>
  <si>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</si>
  <si>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</si>
  <si>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</si>
  <si>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</si>
  <si>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</si>
  <si>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</si>
  <si>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</si>
  <si>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</si>
  <si>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</si>
  <si>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</si>
  <si>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</si>
  <si>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</si>
  <si>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</si>
  <si>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</si>
  <si>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</si>
  <si>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</si>
  <si>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</si>
  <si>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</si>
  <si>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</si>
  <si>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</si>
  <si>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</si>
  <si>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</si>
  <si>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</si>
  <si>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</si>
  <si>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</si>
  <si>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</si>
  <si>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</si>
  <si>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</si>
  <si>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</si>
  <si>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</si>
  <si>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</si>
  <si>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</si>
  <si>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</si>
  <si>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</si>
  <si>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</si>
  <si>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</si>
  <si>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</si>
  <si>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</si>
  <si>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</si>
  <si>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</si>
  <si>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</si>
  <si>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</si>
  <si>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</si>
  <si>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</si>
  <si>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</si>
  <si>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</si>
  <si>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</si>
  <si>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</si>
  <si>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</si>
  <si>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</si>
  <si>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</si>
  <si>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</si>
  <si>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</si>
  <si>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</si>
  <si>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</si>
  <si>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</si>
  <si>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</si>
  <si>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</si>
  <si>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</si>
  <si>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</si>
  <si>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</si>
  <si>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</si>
  <si>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</si>
  <si>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</si>
  <si>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</si>
  <si>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</si>
  <si>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</si>
  <si>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</si>
  <si>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</si>
  <si>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</si>
  <si>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</si>
  <si>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</si>
  <si>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</si>
  <si>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</si>
  <si>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</si>
  <si>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</si>
  <si>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</si>
  <si>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</si>
  <si>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</si>
  <si>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</si>
  <si>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</si>
  <si>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</si>
  <si>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</si>
  <si>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</si>
  <si>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</si>
  <si>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</si>
  <si>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</si>
  <si>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</si>
  <si>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</si>
  <si>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</si>
  <si>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</si>
  <si>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</si>
  <si>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</si>
  <si>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</si>
  <si>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</si>
  <si>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</si>
  <si>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</si>
  <si>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</si>
  <si>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</si>
  <si>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</si>
  <si>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</si>
  <si>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</si>
  <si>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</si>
  <si>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</si>
  <si>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</si>
  <si>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</si>
  <si>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</si>
  <si>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</si>
  <si>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</si>
  <si>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</si>
  <si>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</si>
  <si>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</si>
  <si>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</si>
  <si>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</si>
  <si>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</si>
  <si>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</si>
  <si>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</si>
  <si>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</si>
  <si>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</si>
  <si>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</si>
  <si>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</si>
  <si>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</si>
  <si>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</si>
  <si>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</si>
  <si>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</si>
  <si>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</si>
  <si>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</si>
  <si>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</si>
  <si>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</si>
  <si>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</si>
  <si>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</si>
  <si>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</si>
  <si>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</si>
  <si>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</si>
  <si>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</si>
  <si>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</si>
  <si>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</si>
  <si>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</si>
  <si>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</si>
  <si>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</si>
  <si>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</si>
  <si>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</si>
  <si>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</si>
  <si>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</si>
  <si>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</si>
  <si>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</si>
  <si>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</si>
  <si>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</si>
  <si>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</si>
  <si>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</si>
  <si>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</si>
  <si>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</si>
  <si>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</si>
  <si>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</si>
  <si>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</si>
  <si>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</si>
  <si>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</si>
  <si>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</si>
  <si>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</si>
  <si>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</si>
  <si>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</si>
  <si>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</si>
  <si>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</si>
  <si>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</si>
  <si>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</si>
  <si>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</si>
  <si>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</si>
  <si>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</si>
  <si>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</si>
  <si>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</si>
  <si>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</si>
  <si>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</si>
  <si>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</si>
  <si>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</si>
  <si>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</si>
  <si>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</si>
  <si>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</si>
  <si>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</si>
  <si>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</si>
  <si>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</si>
  <si>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</si>
  <si>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</si>
  <si>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</si>
  <si>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</si>
  <si>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</si>
  <si>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</si>
  <si>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</si>
  <si>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</si>
  <si>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</si>
  <si>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</si>
  <si>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</si>
  <si>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</si>
  <si>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</si>
  <si>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</si>
  <si>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</si>
  <si>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</si>
  <si>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</si>
  <si>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</si>
  <si>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</si>
  <si>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</si>
  <si>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</si>
  <si>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</si>
  <si>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</si>
  <si>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</si>
  <si>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</si>
  <si>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</si>
  <si>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</si>
  <si>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</si>
  <si>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</si>
  <si>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</si>
  <si>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</si>
  <si>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</si>
  <si>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</si>
  <si>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</si>
  <si>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</si>
  <si>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</si>
  <si>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</si>
  <si>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</si>
  <si>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</si>
  <si>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</si>
  <si>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</si>
  <si>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</si>
  <si>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</si>
  <si>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</si>
  <si>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</si>
  <si>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</si>
  <si>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</si>
  <si>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</si>
  <si>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</si>
  <si>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</si>
  <si>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</si>
  <si>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</si>
  <si>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</si>
  <si>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</si>
  <si>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</si>
  <si>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</si>
  <si>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</si>
  <si>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</si>
  <si>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</si>
  <si>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</si>
  <si>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</si>
  <si>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</si>
  <si>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</si>
  <si>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</si>
  <si>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</si>
  <si>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</si>
  <si>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</si>
  <si>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</si>
  <si>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</si>
  <si>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</si>
  <si>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</si>
  <si>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</si>
  <si>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</si>
  <si>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</si>
  <si>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</si>
  <si>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</si>
  <si>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</si>
  <si>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</si>
  <si>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</si>
  <si>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</si>
  <si>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</si>
  <si>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</si>
  <si>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</si>
  <si>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</si>
  <si>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</si>
  <si>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</si>
  <si>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</si>
  <si>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</si>
  <si>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</si>
  <si>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</si>
  <si>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</si>
  <si>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</si>
  <si>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</si>
  <si>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</si>
  <si>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</si>
  <si>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</si>
  <si>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</si>
  <si>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</si>
  <si>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</si>
  <si>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</si>
  <si>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</si>
  <si>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</si>
  <si>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</si>
  <si>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</si>
  <si>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</si>
  <si>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</si>
  <si>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</si>
  <si>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</si>
  <si>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</si>
  <si>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</si>
  <si>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</si>
  <si>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</si>
  <si>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</si>
  <si>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</si>
  <si>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</si>
  <si>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</si>
  <si>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</si>
  <si>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</si>
  <si>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</si>
  <si>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</si>
  <si>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</si>
  <si>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</si>
  <si>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</si>
  <si>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</si>
  <si>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</si>
  <si>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</si>
  <si>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</si>
  <si>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</si>
  <si>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</si>
  <si>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</si>
  <si>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</si>
  <si>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</si>
  <si>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</si>
  <si>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</si>
  <si>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</si>
  <si>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</si>
  <si>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</si>
  <si>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</si>
  <si>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</si>
  <si>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</si>
  <si>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</si>
  <si>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</si>
  <si>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</si>
  <si>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</si>
  <si>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</si>
  <si>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</si>
  <si>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</si>
  <si>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</si>
  <si>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</si>
  <si>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</si>
  <si>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</si>
  <si>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</si>
  <si>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</si>
  <si>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</si>
  <si>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</si>
  <si>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</si>
  <si>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</si>
  <si>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</si>
  <si>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</si>
  <si>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</si>
  <si>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</si>
  <si>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</si>
  <si>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</si>
  <si>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</si>
  <si>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</si>
  <si>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</si>
  <si>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</si>
  <si>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</si>
  <si>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</si>
  <si>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</si>
  <si>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</si>
  <si>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</si>
  <si>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</si>
  <si>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</si>
  <si>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</si>
  <si>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</si>
  <si>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</si>
  <si>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</si>
  <si>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</si>
  <si>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</si>
  <si>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</si>
  <si>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</si>
  <si>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</si>
  <si>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</si>
  <si>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</si>
  <si>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</si>
  <si>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</si>
  <si>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</si>
  <si>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</si>
  <si>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</si>
  <si>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</si>
  <si>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</si>
  <si>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</si>
  <si>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</si>
  <si>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</si>
  <si>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</si>
  <si>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</si>
  <si>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</si>
  <si>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</si>
  <si>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</si>
  <si>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</si>
  <si>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</si>
  <si>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</si>
  <si>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</si>
  <si>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</si>
  <si>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</si>
  <si>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</si>
  <si>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</si>
  <si>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</si>
  <si>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</si>
  <si>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</si>
  <si>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</si>
  <si>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</si>
  <si>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</si>
  <si>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</si>
  <si>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</si>
  <si>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</si>
  <si>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</si>
  <si>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</si>
  <si>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</si>
  <si>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</si>
  <si>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</si>
  <si>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</si>
  <si>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</si>
  <si>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</si>
  <si>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</si>
  <si>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</si>
  <si>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</si>
  <si>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</si>
  <si>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</si>
  <si>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</si>
  <si>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</si>
  <si>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</si>
  <si>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</si>
  <si>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</si>
  <si>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</si>
  <si>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</si>
  <si>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</si>
  <si>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</si>
  <si>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</si>
  <si>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</si>
  <si>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</si>
  <si>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</si>
  <si>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</si>
  <si>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</si>
  <si>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</si>
  <si>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</si>
  <si>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</si>
  <si>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</si>
  <si>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</si>
  <si>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</si>
  <si>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</si>
  <si>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</si>
  <si>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</si>
  <si>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</si>
  <si>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</si>
  <si>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</si>
  <si>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</si>
  <si>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</si>
  <si>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</si>
  <si>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</si>
  <si>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</si>
  <si>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</si>
  <si>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</si>
  <si>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</si>
  <si>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</si>
  <si>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</si>
  <si>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</si>
  <si>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</si>
  <si>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</si>
  <si>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</si>
  <si>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</si>
  <si>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</si>
  <si>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</si>
  <si>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</si>
  <si>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</si>
  <si>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</si>
  <si>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</si>
  <si>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</si>
  <si>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</si>
  <si>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</si>
  <si>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</si>
  <si>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</si>
  <si>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</si>
  <si>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</si>
  <si>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</si>
  <si>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</si>
  <si>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</si>
  <si>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</si>
  <si>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</si>
  <si>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</si>
  <si>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</si>
  <si>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</si>
  <si>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</si>
  <si>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</si>
  <si>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</si>
  <si>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</si>
  <si>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</si>
  <si>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</si>
  <si>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</si>
  <si>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</si>
  <si>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</si>
  <si>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</si>
  <si>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</si>
  <si>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</si>
  <si>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</si>
  <si>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</si>
  <si>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</si>
  <si>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</si>
  <si>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</si>
  <si>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</si>
  <si>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</si>
  <si>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</si>
  <si>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</si>
  <si>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</si>
  <si>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</si>
  <si>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</si>
  <si>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</si>
  <si>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</si>
  <si>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</si>
  <si>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</si>
  <si>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</si>
  <si>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</si>
  <si>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</si>
  <si>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</si>
  <si>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</si>
  <si>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</si>
  <si>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</si>
  <si>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</si>
  <si>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</si>
  <si>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</si>
  <si>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</si>
  <si>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</si>
  <si>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</si>
  <si>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</si>
  <si>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</si>
  <si>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</si>
  <si>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</si>
  <si>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</si>
  <si>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</si>
  <si>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</si>
  <si>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</si>
  <si>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</si>
  <si>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</si>
  <si>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</si>
  <si>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</si>
  <si>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</si>
  <si>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</si>
  <si>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</si>
  <si>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</si>
  <si>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</si>
  <si>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</si>
  <si>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</si>
  <si>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</si>
  <si>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</si>
  <si>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</si>
  <si>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</si>
  <si>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</si>
  <si>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</si>
  <si>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</si>
  <si>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</si>
  <si>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</si>
  <si>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</si>
  <si>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</si>
  <si>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</si>
  <si>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</si>
  <si>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</si>
  <si>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</si>
  <si>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</si>
  <si>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</si>
  <si>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</si>
  <si>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</si>
  <si>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</si>
  <si>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</si>
  <si>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</si>
  <si>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</si>
  <si>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</si>
  <si>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</si>
  <si>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</si>
  <si>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</si>
  <si>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</si>
  <si>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</si>
  <si>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</si>
  <si>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</si>
  <si>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</si>
  <si>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</si>
  <si>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</si>
  <si>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</si>
  <si>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</si>
  <si>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</si>
  <si>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</si>
  <si>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</si>
  <si>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</si>
  <si>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</si>
  <si>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</si>
  <si>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</si>
  <si>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</si>
  <si>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</si>
  <si>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</si>
  <si>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</si>
  <si>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</si>
  <si>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</si>
  <si>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</si>
  <si>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</si>
  <si>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</si>
  <si>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</si>
  <si>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</si>
  <si>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</si>
  <si>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</si>
  <si>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</si>
  <si>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</si>
  <si>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</si>
  <si>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</si>
  <si>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</si>
  <si>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</si>
  <si>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</si>
  <si>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</si>
  <si>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</si>
  <si>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</si>
  <si>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</si>
  <si>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</si>
  <si>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</si>
  <si>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</si>
  <si>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</si>
  <si>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</si>
  <si>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</si>
  <si>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</si>
  <si>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</si>
  <si>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</si>
  <si>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</si>
  <si>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</si>
  <si>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</si>
  <si>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</si>
  <si>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</si>
  <si>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</si>
  <si>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</si>
  <si>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</si>
  <si>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</si>
  <si>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</si>
  <si>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</si>
  <si>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</si>
  <si>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</si>
  <si>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</si>
  <si>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</si>
  <si>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</si>
  <si>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</si>
  <si>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</si>
  <si>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</si>
  <si>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</si>
  <si>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</si>
  <si>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</si>
  <si>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</si>
  <si>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</si>
  <si>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</si>
  <si>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</si>
  <si>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</si>
  <si>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</si>
  <si>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</si>
  <si>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</si>
  <si>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</si>
  <si>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</si>
  <si>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</si>
  <si>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</si>
  <si>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</si>
  <si>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</si>
  <si>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</si>
  <si>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</si>
  <si>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</si>
  <si>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</si>
  <si>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</si>
  <si>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</si>
  <si>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</si>
  <si>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</si>
  <si>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</si>
  <si>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</si>
  <si>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</si>
  <si>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</si>
  <si>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</si>
  <si>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</si>
  <si>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</si>
  <si>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</si>
  <si>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</si>
  <si>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</si>
  <si>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</si>
  <si>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</si>
  <si>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</si>
  <si>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</si>
  <si>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</si>
  <si>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</si>
  <si>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</si>
  <si>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</si>
  <si>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</si>
  <si>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</si>
  <si>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</si>
  <si>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</si>
  <si>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</si>
  <si>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</si>
  <si>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</si>
  <si>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</si>
  <si>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</si>
  <si>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</si>
  <si>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</si>
  <si>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</si>
  <si>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</si>
  <si>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</si>
  <si>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</si>
  <si>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</si>
  <si>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</si>
  <si>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</si>
  <si>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</si>
  <si>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</si>
  <si>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</si>
  <si>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</si>
  <si>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</si>
  <si>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</si>
  <si>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</si>
  <si>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</si>
  <si>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</si>
  <si>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</si>
  <si>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</si>
  <si>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</si>
  <si>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</si>
  <si>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</si>
  <si>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</si>
  <si>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</si>
  <si>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</si>
  <si>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</si>
  <si>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</si>
  <si>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</si>
  <si>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</si>
  <si>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</si>
  <si>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</si>
  <si>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</si>
  <si>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</si>
  <si>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</si>
  <si>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</si>
  <si>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</si>
  <si>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</si>
  <si>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</si>
  <si>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</si>
  <si>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</si>
  <si>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</si>
  <si>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</si>
  <si>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</si>
  <si>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</si>
  <si>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</si>
  <si>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</si>
  <si>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</si>
  <si>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</si>
  <si>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</si>
  <si>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</si>
  <si>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</si>
  <si>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</si>
  <si>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</si>
  <si>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</si>
  <si>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</si>
  <si>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</si>
  <si>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</si>
  <si>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</si>
  <si>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</si>
  <si>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</si>
  <si>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</si>
  <si>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</si>
  <si>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</si>
  <si>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</si>
  <si>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</si>
  <si>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</si>
  <si>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</si>
  <si>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</si>
  <si>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</si>
  <si>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</si>
  <si>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</si>
  <si>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</si>
  <si>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</si>
  <si>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</si>
  <si>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</si>
  <si>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</si>
  <si>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</si>
  <si>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</si>
  <si>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</si>
  <si>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</si>
  <si>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</si>
  <si>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</si>
  <si>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</si>
  <si>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</si>
  <si>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</si>
  <si>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</si>
  <si>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</si>
  <si>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</si>
  <si>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</si>
  <si>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</si>
  <si>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</si>
  <si>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</si>
  <si>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</si>
  <si>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</si>
  <si>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</si>
  <si>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</si>
  <si>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</si>
  <si>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</si>
  <si>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</si>
  <si>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</si>
  <si>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</si>
  <si>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</si>
  <si>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</si>
  <si>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</si>
  <si>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</si>
  <si>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</si>
  <si>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</si>
  <si>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</si>
  <si>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</si>
  <si>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</si>
  <si>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</si>
  <si>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</si>
  <si>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</si>
  <si>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</si>
  <si>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</si>
  <si>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</si>
  <si>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</si>
  <si>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</si>
  <si>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</si>
  <si>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</si>
  <si>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</si>
  <si>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</si>
  <si>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</si>
  <si>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</si>
  <si>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</si>
  <si>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</si>
  <si>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</si>
  <si>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</si>
  <si>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</si>
  <si>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</si>
  <si>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</si>
  <si>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</si>
  <si>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</si>
  <si>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</si>
  <si>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</si>
  <si>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</si>
  <si>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</si>
  <si>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</si>
  <si>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</si>
  <si>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</si>
  <si>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</si>
  <si>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</si>
  <si>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</si>
  <si>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</si>
  <si>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</si>
  <si>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</si>
  <si>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</si>
  <si>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</si>
  <si>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</si>
  <si>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</si>
  <si>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</si>
  <si>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</si>
  <si>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</si>
  <si>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</si>
  <si>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</si>
  <si>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</si>
  <si>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</si>
  <si>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</si>
  <si>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</si>
  <si>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</si>
  <si>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</si>
  <si>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</si>
  <si>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</si>
  <si>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</si>
  <si>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</si>
  <si>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</si>
  <si>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</si>
  <si>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</si>
  <si>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</si>
  <si>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</si>
  <si>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</si>
  <si>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</si>
  <si>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</si>
  <si>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</si>
  <si>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</si>
  <si>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</si>
  <si>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</si>
  <si>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</si>
  <si>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</si>
  <si>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</si>
  <si>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</si>
  <si>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</si>
  <si>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</si>
  <si>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</si>
  <si>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</si>
  <si>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</si>
  <si>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</si>
  <si>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</si>
  <si>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</si>
  <si>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</si>
  <si>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</si>
  <si>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</si>
  <si>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</si>
  <si>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</si>
  <si>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</si>
  <si>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</si>
  <si>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</si>
  <si>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</si>
  <si>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</si>
  <si>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</si>
  <si>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</si>
  <si>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</si>
  <si>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</si>
  <si>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</si>
  <si>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</si>
  <si>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</si>
  <si>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</si>
  <si>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</si>
  <si>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</si>
  <si>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</si>
  <si>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</si>
  <si>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</si>
  <si>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</si>
  <si>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</si>
  <si>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</si>
  <si>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</si>
  <si>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</si>
  <si>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</si>
  <si>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</si>
  <si>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</si>
  <si>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</si>
  <si>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</si>
  <si>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</si>
  <si>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</si>
  <si>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</si>
  <si>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</si>
  <si>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</si>
  <si>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</si>
  <si>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</si>
  <si>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</si>
  <si>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</si>
  <si>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</si>
  <si>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</si>
  <si>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</si>
  <si>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</si>
  <si>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</si>
  <si>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</si>
  <si>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</si>
  <si>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</si>
  <si>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</si>
  <si>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</si>
  <si>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</si>
  <si>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</si>
  <si>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</si>
  <si>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</si>
  <si>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</si>
  <si>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</si>
  <si>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</si>
  <si>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</si>
  <si>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</si>
  <si>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</si>
  <si>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</si>
  <si>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</si>
  <si>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</si>
  <si>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</si>
  <si>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</si>
  <si>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</si>
  <si>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</si>
  <si>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</si>
  <si>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</si>
  <si>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</si>
  <si>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</si>
  <si>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</si>
  <si>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</si>
  <si>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</si>
  <si>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</si>
  <si>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</si>
  <si>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</si>
  <si>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</si>
  <si>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</si>
  <si>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</si>
  <si>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</si>
  <si>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</si>
  <si>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</si>
  <si>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</si>
  <si>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</si>
  <si>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</si>
  <si>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</si>
  <si>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</si>
  <si>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</si>
  <si>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</si>
  <si>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</si>
  <si>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</si>
  <si>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</si>
  <si>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</si>
  <si>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</si>
  <si>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</si>
  <si>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</si>
  <si>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</si>
  <si>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</si>
  <si>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</si>
  <si>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</si>
  <si>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</si>
  <si>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</si>
  <si>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</si>
  <si>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</si>
  <si>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</si>
  <si>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</si>
  <si>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</si>
  <si>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</si>
  <si>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</si>
  <si>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</si>
  <si>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</si>
  <si>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</si>
  <si>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</si>
  <si>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</si>
  <si>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</si>
  <si>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</si>
  <si>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</si>
  <si>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</si>
  <si>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</si>
  <si>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</si>
  <si>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</si>
  <si>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</si>
  <si>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</si>
  <si>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</si>
  <si>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</si>
  <si>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</si>
  <si>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</si>
  <si>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</si>
  <si>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</si>
  <si>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</si>
  <si>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</si>
  <si>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</si>
  <si>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</si>
  <si>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</si>
  <si>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</si>
  <si>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</si>
  <si>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</si>
  <si>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</si>
  <si>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</si>
  <si>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</si>
  <si>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</si>
  <si>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</si>
  <si>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</si>
  <si>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</si>
  <si>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</si>
  <si>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</si>
  <si>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</si>
  <si>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</si>
  <si>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</si>
  <si>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</si>
  <si>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</si>
  <si>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</si>
  <si>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</si>
  <si>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</si>
  <si>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</si>
  <si>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</si>
  <si>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</si>
  <si>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</si>
  <si>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</si>
  <si>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</si>
  <si>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</si>
  <si>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</si>
  <si>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</si>
  <si>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</si>
  <si>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</si>
  <si>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</si>
  <si>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</si>
  <si>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</si>
  <si>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</si>
  <si>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</si>
  <si>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</si>
  <si>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</si>
  <si>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</si>
  <si>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</si>
  <si>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</si>
  <si>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</si>
  <si>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</si>
  <si>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</si>
  <si>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</si>
  <si>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</si>
  <si>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</si>
  <si>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</si>
  <si>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</si>
  <si>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</si>
  <si>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</si>
  <si>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</si>
  <si>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</si>
  <si>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</si>
  <si>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</si>
  <si>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</si>
  <si>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</si>
  <si>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</si>
  <si>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</si>
  <si>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</si>
  <si>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</si>
  <si>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</si>
  <si>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</si>
  <si>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</si>
  <si>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</si>
  <si>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</si>
  <si>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</si>
  <si>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</si>
  <si>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</si>
  <si>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</si>
  <si>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</si>
  <si>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</si>
  <si>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</si>
  <si>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</si>
  <si>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</si>
  <si>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</si>
  <si>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</si>
  <si>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</si>
  <si>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</si>
  <si>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</si>
  <si>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</si>
  <si>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</si>
  <si>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</si>
  <si>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</si>
  <si>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</si>
  <si>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</si>
  <si>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</si>
  <si>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</si>
  <si>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</si>
  <si>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</si>
  <si>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</si>
  <si>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</si>
  <si>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</si>
  <si>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</si>
  <si>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</si>
  <si>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</si>
  <si>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</si>
  <si>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</si>
  <si>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</si>
  <si>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</si>
  <si>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</si>
  <si>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</si>
  <si>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</si>
  <si>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</si>
  <si>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</si>
  <si>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</si>
  <si>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</si>
  <si>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</si>
  <si>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</si>
  <si>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</si>
  <si>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</si>
  <si>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</si>
  <si>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</si>
  <si>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</si>
  <si>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</si>
  <si>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</si>
  <si>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</si>
  <si>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</si>
  <si>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</si>
  <si>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</si>
  <si>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</si>
  <si>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</si>
  <si>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</si>
  <si>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</si>
  <si>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</si>
  <si>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</si>
  <si>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</si>
  <si>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</si>
  <si>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</si>
  <si>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</si>
  <si>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</si>
  <si>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</si>
  <si>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</si>
  <si>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</si>
  <si>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</si>
  <si>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</si>
  <si>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</si>
  <si>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</si>
  <si>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</si>
  <si>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</si>
  <si>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</si>
  <si>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</si>
  <si>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</si>
  <si>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</si>
  <si>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</si>
  <si>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</si>
  <si>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</si>
  <si>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</si>
  <si>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</si>
  <si>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</si>
  <si>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</si>
  <si>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</si>
  <si>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</si>
  <si>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</si>
  <si>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</si>
  <si>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</si>
  <si>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</si>
  <si>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</si>
  <si>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</si>
  <si>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</si>
  <si>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</si>
  <si>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</si>
  <si>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</si>
  <si>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</si>
  <si>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</si>
  <si>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</si>
  <si>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</si>
  <si>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</si>
  <si>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</si>
  <si>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</si>
  <si>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</si>
  <si>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</si>
  <si>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</si>
  <si>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</si>
  <si>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</si>
  <si>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</si>
  <si>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</si>
  <si>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</si>
  <si>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</si>
  <si>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</si>
  <si>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</si>
  <si>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</si>
  <si>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</si>
  <si>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</si>
  <si>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</si>
  <si>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</si>
  <si>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</si>
  <si>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</si>
  <si>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</si>
  <si>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</si>
  <si>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</si>
  <si>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</si>
  <si>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</si>
  <si>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</si>
  <si>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</si>
  <si>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</si>
  <si>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</si>
  <si>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</si>
  <si>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</si>
  <si>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</si>
  <si>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</si>
  <si>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</si>
  <si>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</si>
  <si>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</si>
  <si>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</si>
  <si>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</si>
  <si>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</si>
  <si>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</si>
  <si>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</si>
  <si>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</si>
  <si>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</si>
  <si>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</si>
  <si>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</si>
  <si>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</si>
  <si>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</si>
  <si>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</si>
  <si>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</si>
  <si>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</si>
  <si>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</si>
  <si>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</si>
  <si>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</si>
  <si>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</si>
  <si>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</si>
  <si>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</si>
  <si>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</si>
  <si>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</si>
  <si>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</si>
  <si>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</si>
  <si>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</si>
  <si>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</si>
  <si>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</si>
  <si>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</si>
  <si>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</si>
  <si>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</si>
  <si>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</si>
  <si>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</si>
  <si>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</si>
  <si>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</si>
  <si>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</si>
  <si>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</si>
  <si>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</si>
  <si>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</si>
  <si>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</si>
  <si>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</si>
  <si>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</si>
  <si>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</si>
  <si>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</si>
  <si>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</si>
  <si>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</si>
  <si>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</si>
  <si>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</si>
  <si>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</si>
  <si>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</si>
  <si>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</si>
  <si>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</si>
  <si>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</si>
  <si>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</si>
  <si>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</si>
  <si>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</si>
  <si>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</si>
  <si>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</si>
  <si>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</si>
  <si>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</si>
  <si>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</si>
  <si>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</si>
  <si>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</si>
  <si>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</si>
  <si>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</si>
  <si>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</si>
  <si>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</si>
  <si>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</si>
  <si>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</si>
  <si>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</si>
  <si>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</si>
  <si>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</si>
  <si>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</si>
  <si>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</si>
  <si>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</si>
  <si>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</si>
  <si>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</si>
  <si>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</si>
  <si>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</si>
  <si>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</si>
  <si>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</si>
  <si>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</si>
  <si>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</si>
  <si>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</si>
  <si>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</si>
  <si>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</si>
  <si>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</si>
  <si>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</si>
  <si>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</si>
  <si>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</si>
  <si>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</si>
  <si>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</si>
  <si>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</si>
  <si>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</si>
  <si>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</si>
  <si>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</si>
  <si>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</si>
  <si>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</si>
  <si>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</si>
  <si>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</si>
  <si>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</si>
  <si>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</si>
  <si>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</si>
  <si>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</si>
  <si>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</si>
  <si>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</si>
  <si>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</si>
  <si>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</si>
  <si>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</si>
  <si>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</si>
  <si>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</si>
  <si>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</si>
  <si>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</si>
  <si>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</si>
  <si>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</si>
  <si>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</si>
  <si>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</si>
  <si>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</si>
  <si>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</si>
  <si>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</si>
  <si>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</si>
  <si>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</si>
  <si>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</si>
  <si>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</si>
  <si>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</si>
  <si>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</si>
  <si>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</si>
  <si>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</si>
  <si>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</si>
  <si>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</si>
  <si>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</si>
  <si>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</si>
  <si>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</si>
  <si>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</si>
  <si>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</si>
  <si>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</si>
  <si>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</si>
  <si>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</si>
  <si>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</si>
  <si>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</si>
  <si>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</si>
  <si>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</si>
  <si>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</si>
  <si>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</si>
  <si>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</si>
  <si>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</si>
  <si>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</si>
  <si>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</si>
  <si>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</si>
  <si>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</si>
  <si>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</si>
  <si>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</si>
  <si>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</si>
  <si>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</si>
  <si>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</si>
  <si>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</si>
  <si>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</si>
  <si>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</si>
  <si>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</si>
  <si>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</si>
  <si>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</si>
  <si>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</si>
  <si>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</si>
  <si>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</si>
  <si>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</si>
  <si>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</si>
  <si>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</si>
  <si>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</si>
  <si>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</si>
  <si>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</si>
  <si>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</si>
  <si>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</si>
  <si>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</si>
  <si>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</si>
  <si>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</si>
  <si>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</si>
  <si>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</si>
  <si>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</si>
  <si>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</si>
  <si>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</si>
  <si>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</si>
  <si>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</si>
  <si>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</si>
  <si>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</si>
  <si>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</si>
  <si>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</si>
  <si>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</si>
  <si>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</si>
  <si>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</si>
  <si>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</si>
  <si>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</si>
  <si>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</si>
  <si>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</si>
  <si>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</si>
  <si>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</si>
  <si>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</si>
  <si>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</si>
  <si>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</si>
  <si>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</si>
  <si>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</si>
  <si>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</si>
  <si>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</si>
  <si>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</si>
  <si>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</si>
  <si>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</si>
  <si>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</si>
  <si>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</si>
  <si>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</si>
  <si>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</si>
  <si>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</si>
  <si>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</si>
  <si>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</si>
  <si>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</si>
  <si>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</si>
  <si>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</si>
  <si>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</si>
  <si>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</si>
  <si>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</si>
  <si>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</si>
  <si>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</si>
  <si>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</si>
  <si>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</si>
  <si>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</si>
  <si>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</si>
  <si>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</si>
  <si>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</si>
  <si>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</si>
  <si>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</si>
  <si>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</si>
  <si>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</si>
  <si>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</si>
  <si>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</si>
  <si>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</si>
  <si>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</si>
  <si>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</si>
  <si>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</si>
  <si>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</si>
  <si>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</si>
  <si>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</si>
  <si>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</si>
  <si>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</si>
  <si>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</si>
  <si>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</si>
  <si>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</si>
  <si>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</si>
  <si>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</si>
  <si>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</si>
  <si>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</si>
  <si>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</si>
  <si>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</si>
  <si>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</si>
  <si>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</si>
  <si>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</si>
  <si>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</si>
  <si>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</si>
  <si>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</si>
  <si>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</si>
  <si>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</si>
  <si>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</si>
  <si>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</si>
  <si>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</si>
  <si>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</si>
  <si>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</si>
  <si>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</si>
  <si>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</si>
  <si>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</si>
  <si>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</si>
  <si>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</si>
  <si>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</si>
  <si>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</si>
  <si>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</si>
  <si>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</si>
  <si>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</si>
  <si>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</si>
  <si>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</si>
  <si>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</si>
  <si>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</si>
  <si>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</si>
  <si>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</si>
  <si>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</si>
  <si>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</si>
  <si>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</si>
  <si>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</si>
  <si>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</si>
  <si>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</si>
  <si>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</si>
  <si>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</si>
  <si>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</si>
  <si>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</si>
  <si>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</si>
  <si>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</si>
  <si>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</si>
  <si>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</si>
  <si>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</si>
  <si>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</si>
  <si>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</si>
  <si>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</si>
  <si>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</si>
  <si>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</si>
  <si>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</si>
  <si>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</si>
  <si>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</si>
  <si>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</si>
  <si>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</si>
  <si>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</si>
  <si>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</si>
  <si>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</si>
  <si>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</si>
  <si>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</si>
  <si>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</si>
  <si>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</si>
  <si>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</si>
  <si>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</si>
  <si>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</si>
  <si>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</si>
  <si>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</si>
  <si>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</si>
  <si>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</si>
  <si>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</si>
  <si>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</si>
  <si>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</si>
  <si>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</si>
  <si>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</si>
  <si>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</si>
  <si>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</si>
  <si>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</si>
  <si>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</si>
  <si>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</si>
  <si>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</si>
  <si>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</si>
  <si>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</si>
  <si>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</si>
  <si>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</si>
  <si>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</si>
  <si>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</si>
  <si>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</si>
  <si>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</si>
  <si>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</si>
  <si>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</si>
  <si>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</si>
  <si>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</si>
  <si>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</si>
  <si>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</si>
  <si>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</si>
  <si>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</si>
  <si>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</si>
  <si>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</si>
  <si>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</si>
  <si>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</si>
  <si>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</si>
  <si>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</si>
  <si>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</si>
  <si>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</si>
  <si>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</si>
  <si>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</si>
  <si>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</si>
  <si>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</si>
  <si>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</si>
  <si>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</si>
  <si>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</si>
  <si>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</si>
  <si>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</si>
  <si>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</si>
  <si>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</si>
  <si>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</si>
  <si>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</si>
  <si>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</si>
  <si>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</si>
  <si>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</si>
  <si>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</si>
  <si>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</si>
  <si>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</si>
  <si>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</si>
  <si>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</si>
  <si>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</si>
  <si>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</si>
  <si>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</si>
  <si>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</si>
  <si>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</si>
  <si>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</si>
  <si>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</si>
  <si>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</si>
  <si>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</si>
  <si>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</si>
  <si>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</si>
  <si>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</si>
  <si>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</si>
  <si>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</si>
  <si>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</si>
  <si>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</si>
  <si>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</si>
  <si>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</si>
  <si>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</si>
  <si>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</si>
  <si>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</si>
  <si>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</si>
  <si>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</si>
  <si>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</si>
  <si>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</si>
  <si>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</si>
  <si>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</si>
  <si>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</si>
  <si>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</si>
  <si>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</si>
  <si>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</si>
  <si>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</si>
  <si>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</si>
  <si>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</si>
  <si>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</si>
  <si>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</si>
  <si>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</si>
  <si>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</si>
  <si>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</si>
  <si>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</si>
  <si>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</si>
  <si>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</si>
  <si>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</si>
  <si>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</si>
  <si>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</si>
  <si>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</si>
  <si>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</si>
  <si>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</si>
  <si>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</si>
  <si>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</si>
  <si>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</si>
  <si>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</si>
  <si>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</si>
  <si>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</si>
  <si>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</si>
  <si>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</si>
  <si>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</si>
  <si>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</si>
  <si>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</si>
  <si>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</si>
  <si>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</si>
  <si>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</si>
  <si>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</si>
  <si>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</si>
  <si>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</si>
  <si>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</si>
  <si>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</si>
  <si>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</si>
  <si>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</si>
  <si>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</si>
  <si>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</si>
  <si>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</si>
  <si>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</si>
  <si>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</si>
  <si>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</si>
  <si>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</si>
  <si>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</si>
  <si>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</si>
  <si>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</si>
  <si>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</si>
  <si>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</si>
  <si>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</si>
  <si>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</si>
  <si>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</si>
  <si>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</si>
  <si>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</si>
  <si>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</si>
  <si>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</si>
  <si>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</si>
  <si>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</si>
  <si>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</si>
  <si>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</si>
  <si>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</si>
  <si>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</si>
  <si>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</si>
  <si>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</si>
  <si>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</si>
  <si>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</si>
  <si>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</si>
  <si>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</si>
  <si>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</si>
  <si>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</si>
  <si>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</si>
  <si>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</si>
  <si>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</si>
  <si>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</si>
  <si>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</si>
  <si>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</si>
  <si>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</si>
  <si>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</si>
  <si>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</si>
  <si>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</si>
  <si>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</si>
  <si>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</si>
  <si>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</si>
  <si>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</si>
  <si>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</si>
  <si>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</si>
  <si>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</si>
  <si>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</si>
  <si>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</si>
  <si>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</si>
  <si>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</si>
  <si>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</si>
  <si>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</si>
  <si>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</si>
  <si>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</si>
  <si>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</si>
  <si>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</si>
  <si>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</si>
  <si>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</si>
  <si>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</si>
  <si>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</si>
  <si>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</si>
  <si>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</si>
  <si>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</si>
  <si>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</si>
  <si>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</si>
  <si>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</si>
  <si>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</si>
  <si>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</si>
  <si>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</si>
  <si>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</si>
  <si>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</si>
  <si>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</si>
  <si>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</si>
  <si>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</si>
  <si>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</si>
  <si>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</si>
  <si>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</si>
  <si>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</si>
  <si>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</si>
  <si>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</si>
  <si>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</si>
  <si>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</si>
  <si>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</si>
  <si>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</si>
  <si>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</si>
  <si>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</si>
  <si>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</si>
  <si>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</si>
  <si>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</si>
  <si>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</si>
  <si>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</si>
  <si>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</si>
  <si>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</si>
  <si>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</si>
  <si>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</si>
  <si>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</si>
  <si>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</si>
  <si>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</si>
  <si>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</si>
  <si>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</si>
  <si>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</si>
  <si>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</si>
  <si>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</si>
  <si>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</si>
  <si>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</si>
  <si>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</si>
  <si>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</si>
  <si>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</si>
  <si>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</si>
  <si>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</si>
  <si>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</si>
  <si>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</si>
  <si>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</si>
  <si>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</si>
  <si>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</si>
  <si>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</si>
  <si>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</si>
  <si>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</si>
  <si>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</si>
  <si>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</si>
  <si>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</si>
  <si>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</si>
  <si>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</si>
  <si>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</si>
  <si>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</si>
  <si>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</si>
  <si>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</si>
  <si>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</si>
  <si>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</si>
  <si>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</si>
  <si>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</si>
  <si>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</si>
  <si>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</si>
  <si>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</si>
  <si>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</si>
  <si>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</si>
  <si>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</si>
  <si>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</si>
  <si>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</si>
  <si>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</si>
  <si>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</si>
  <si>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</si>
  <si>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</si>
  <si>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</si>
  <si>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</si>
  <si>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</si>
  <si>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</si>
  <si>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</si>
  <si>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</si>
  <si>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</si>
  <si>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</si>
  <si>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</si>
  <si>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</si>
  <si>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</si>
  <si>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</si>
  <si>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</si>
  <si>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</si>
  <si>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</si>
  <si>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</si>
  <si>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</si>
  <si>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</si>
  <si>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</si>
  <si>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</si>
  <si>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</si>
  <si>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</si>
  <si>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</si>
  <si>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</si>
  <si>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</si>
  <si>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</si>
  <si>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</si>
  <si>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</si>
  <si>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</si>
  <si>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</si>
  <si>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</si>
  <si>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</si>
  <si>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</si>
  <si>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</si>
  <si>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</si>
  <si>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</si>
  <si>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</si>
  <si>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</si>
  <si>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</si>
  <si>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</si>
  <si>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</si>
  <si>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</si>
  <si>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</si>
  <si>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</si>
  <si>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</si>
  <si>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</si>
  <si>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</si>
  <si>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</si>
  <si>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</si>
  <si>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</si>
  <si>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</si>
  <si>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</si>
  <si>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</si>
  <si>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</si>
  <si>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</si>
  <si>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</si>
  <si>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</si>
  <si>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</si>
  <si>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</si>
  <si>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</si>
  <si>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</si>
  <si>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</si>
  <si>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</si>
  <si>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</si>
  <si>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</si>
  <si>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</si>
  <si>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</si>
  <si>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</si>
  <si>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</si>
  <si>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</si>
  <si>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</si>
  <si>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</si>
  <si>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</si>
  <si>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</si>
  <si>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</si>
  <si>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</si>
  <si>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</si>
  <si>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</si>
  <si>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</si>
  <si>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</si>
  <si>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</si>
  <si>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</si>
  <si>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</si>
  <si>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</si>
  <si>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</si>
  <si>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</si>
  <si>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</si>
  <si>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</si>
  <si>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</si>
  <si>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</si>
  <si>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</si>
  <si>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</si>
  <si>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</si>
  <si>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</si>
  <si>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</si>
  <si>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</si>
  <si>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</si>
  <si>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</si>
  <si>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</si>
  <si>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</si>
  <si>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</si>
  <si>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</si>
  <si>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</si>
  <si>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</si>
  <si>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</si>
  <si>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</si>
  <si>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</si>
  <si>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</si>
  <si>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</si>
  <si>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</si>
  <si>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</si>
  <si>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</si>
  <si>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</si>
  <si>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</si>
  <si>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</si>
  <si>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</si>
  <si>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</si>
  <si>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</si>
  <si>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</si>
  <si>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</si>
  <si>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</si>
  <si>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</si>
  <si>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</si>
  <si>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</si>
  <si>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</si>
  <si>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</si>
  <si>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</si>
  <si>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</si>
  <si>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</si>
  <si>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</si>
  <si>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</si>
  <si>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</si>
  <si>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</si>
  <si>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</si>
  <si>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</si>
  <si>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</si>
  <si>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</si>
  <si>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</si>
  <si>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</si>
  <si>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</si>
  <si>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</si>
  <si>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</si>
  <si>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</si>
  <si>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</si>
  <si>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</si>
  <si>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</si>
  <si>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</si>
  <si>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</si>
  <si>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</si>
  <si>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</si>
  <si>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</si>
  <si>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</si>
  <si>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</si>
  <si>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</si>
  <si>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</si>
  <si>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</si>
  <si>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</si>
  <si>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</si>
  <si>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</si>
  <si>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</si>
  <si>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</si>
  <si>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</si>
  <si>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</si>
  <si>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</si>
  <si>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</si>
  <si>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</si>
  <si>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</si>
  <si>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</si>
  <si>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</si>
  <si>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</si>
  <si>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</si>
  <si>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</si>
  <si>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</si>
  <si>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</si>
  <si>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</si>
  <si>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</si>
  <si>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</si>
  <si>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</si>
  <si>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</si>
  <si>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</si>
  <si>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</si>
  <si>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</si>
  <si>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</si>
  <si>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</si>
  <si>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</si>
  <si>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</si>
  <si>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</si>
  <si>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</si>
  <si>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</si>
  <si>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</si>
  <si>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</si>
  <si>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</si>
  <si>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</si>
  <si>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</si>
  <si>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</si>
  <si>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</si>
  <si>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</si>
  <si>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</si>
  <si>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</si>
  <si>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</si>
  <si>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</si>
  <si>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</si>
  <si>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</si>
  <si>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</si>
  <si>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</si>
  <si>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</si>
  <si>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</si>
  <si>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</si>
  <si>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</si>
  <si>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</si>
  <si>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</si>
  <si>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</si>
  <si>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</si>
  <si>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</si>
  <si>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</si>
  <si>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</si>
  <si>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</si>
  <si>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</si>
  <si>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</si>
  <si>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</si>
  <si>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</si>
  <si>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</si>
  <si>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</si>
  <si>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</si>
  <si>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</si>
  <si>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</si>
  <si>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</si>
  <si>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</si>
  <si>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</si>
  <si>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</si>
  <si>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</si>
  <si>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</si>
  <si>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</si>
  <si>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</si>
  <si>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</si>
  <si>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</si>
  <si>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</si>
  <si>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</si>
  <si>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</si>
  <si>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</si>
  <si>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</si>
  <si>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</si>
  <si>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</si>
  <si>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</si>
  <si>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</si>
  <si>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</si>
  <si>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</si>
  <si>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</si>
  <si>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</si>
  <si>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</si>
  <si>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</si>
  <si>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</si>
  <si>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</si>
  <si>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</si>
  <si>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</si>
  <si>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</si>
  <si>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</si>
  <si>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</si>
  <si>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</si>
  <si>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</si>
  <si>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</si>
  <si>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</si>
  <si>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</si>
  <si>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</si>
  <si>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</si>
  <si>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</si>
  <si>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</si>
  <si>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</si>
  <si>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</si>
  <si>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</si>
  <si>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</si>
  <si>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</si>
  <si>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</si>
  <si>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</si>
  <si>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</si>
  <si>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</si>
  <si>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</si>
  <si>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</si>
  <si>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</si>
  <si>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</si>
  <si>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</si>
  <si>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</si>
  <si>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</si>
  <si>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</si>
  <si>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</si>
  <si>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</si>
  <si>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</si>
  <si>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</si>
  <si>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</si>
  <si>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</si>
  <si>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</si>
  <si>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</si>
  <si>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</si>
  <si>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</si>
  <si>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</si>
  <si>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</si>
  <si>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</si>
  <si>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</si>
  <si>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</si>
  <si>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</si>
  <si>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</si>
  <si>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</si>
  <si>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</si>
  <si>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</si>
  <si>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</si>
  <si>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</si>
  <si>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</si>
  <si>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</si>
  <si>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</si>
  <si>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</si>
  <si>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</si>
  <si>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</si>
  <si>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</si>
  <si>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</si>
  <si>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</si>
  <si>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</si>
  <si>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</si>
  <si>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</si>
  <si>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</si>
  <si>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</si>
  <si>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</si>
  <si>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</si>
  <si>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</si>
  <si>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</si>
  <si>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</si>
  <si>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</si>
  <si>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</si>
  <si>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</si>
  <si>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</si>
  <si>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</si>
  <si>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</si>
  <si>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</si>
  <si>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</si>
  <si>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</si>
  <si>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</si>
  <si>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</si>
  <si>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</si>
  <si>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</si>
  <si>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</si>
  <si>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</si>
  <si>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</si>
  <si>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</si>
  <si>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</si>
  <si>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</si>
  <si>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</si>
  <si>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</si>
  <si>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</si>
  <si>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</si>
  <si>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</si>
  <si>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</si>
  <si>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</si>
  <si>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</si>
  <si>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</si>
  <si>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</si>
  <si>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</si>
  <si>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</si>
  <si>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</si>
  <si>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</si>
  <si>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</si>
  <si>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</si>
  <si>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</si>
  <si>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</si>
  <si>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</si>
  <si>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</si>
  <si>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</si>
  <si>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</si>
  <si>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</si>
  <si>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</si>
  <si>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</si>
  <si>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</si>
  <si>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</si>
  <si>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</si>
  <si>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</si>
  <si>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</si>
  <si>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</si>
  <si>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</si>
  <si>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</si>
  <si>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</si>
  <si>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</si>
  <si>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</si>
  <si>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</si>
  <si>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</si>
  <si>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</si>
  <si>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</si>
  <si>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</si>
  <si>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</si>
  <si>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</si>
  <si>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</si>
  <si>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</si>
  <si>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</si>
  <si>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</si>
  <si>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</si>
  <si>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</si>
  <si>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</si>
  <si>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</si>
  <si>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</si>
  <si>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</si>
  <si>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</si>
  <si>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</si>
  <si>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</si>
  <si>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</si>
  <si>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</si>
  <si>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</si>
  <si>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</si>
  <si>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</si>
  <si>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</si>
  <si>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</si>
  <si>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</si>
  <si>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</si>
  <si>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</si>
  <si>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</si>
  <si>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</si>
  <si>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</si>
  <si>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</si>
  <si>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</si>
  <si>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</si>
  <si>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</si>
  <si>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</si>
  <si>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</si>
  <si>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</si>
  <si>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</si>
  <si>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</si>
  <si>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</si>
  <si>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</si>
  <si>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</si>
  <si>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</si>
  <si>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</si>
  <si>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</si>
  <si>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</si>
  <si>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</si>
  <si>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</si>
  <si>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</si>
  <si>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</si>
  <si>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</si>
  <si>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</si>
  <si>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</si>
  <si>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</si>
  <si>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</si>
  <si>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</si>
  <si>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</si>
  <si>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</si>
  <si>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</si>
  <si>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</si>
  <si>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</si>
  <si>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</si>
  <si>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</si>
  <si>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</si>
  <si>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</si>
  <si>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</si>
  <si>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</si>
  <si>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</si>
  <si>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</si>
  <si>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</si>
  <si>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</si>
  <si>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</si>
  <si>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</si>
  <si>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</si>
  <si>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</si>
  <si>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</si>
  <si>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</si>
  <si>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</si>
  <si>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</si>
  <si>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</si>
  <si>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</si>
  <si>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</si>
  <si>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</si>
  <si>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</si>
  <si>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</si>
  <si>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</si>
  <si>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</si>
  <si>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</si>
  <si>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</si>
  <si>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</si>
  <si>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</si>
  <si>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</si>
  <si>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</si>
  <si>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</si>
  <si>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</si>
  <si>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</si>
  <si>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</si>
  <si>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</si>
  <si>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</si>
  <si>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</si>
  <si>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</si>
  <si>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</si>
  <si>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</si>
  <si>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</si>
  <si>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</si>
  <si>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</si>
  <si>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</si>
  <si>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</si>
  <si>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</si>
  <si>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</si>
  <si>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</si>
  <si>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</si>
  <si>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</si>
  <si>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</si>
  <si>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</si>
  <si>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</si>
  <si>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</si>
  <si>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</si>
  <si>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</si>
  <si>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</si>
  <si>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</si>
  <si>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</si>
  <si>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</si>
  <si>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</si>
  <si>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</si>
  <si>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</si>
  <si>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</si>
  <si>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</si>
  <si>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</si>
  <si>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</si>
  <si>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</si>
  <si>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</si>
  <si>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</si>
  <si>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</si>
  <si>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</si>
  <si>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</si>
  <si>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</si>
  <si>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</si>
  <si>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</si>
  <si>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</si>
  <si>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</si>
  <si>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</si>
  <si>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</si>
  <si>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</si>
  <si>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</si>
  <si>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</si>
  <si>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</si>
  <si>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</si>
  <si>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</si>
  <si>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</si>
  <si>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</si>
  <si>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</si>
  <si>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</si>
  <si>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</si>
  <si>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</si>
  <si>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</si>
  <si>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</si>
  <si>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</si>
  <si>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</si>
  <si>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</si>
  <si>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</si>
  <si>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</si>
  <si>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</si>
  <si>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</si>
  <si>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</si>
  <si>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</si>
  <si>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</si>
  <si>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</si>
  <si>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</si>
  <si>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</si>
  <si>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</si>
  <si>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</si>
  <si>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</si>
  <si>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</si>
  <si>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</si>
  <si>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</si>
  <si>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</si>
  <si>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</si>
  <si>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</si>
  <si>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</si>
  <si>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</si>
  <si>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</si>
  <si>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</si>
  <si>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</si>
  <si>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</si>
  <si>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</si>
  <si>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</si>
  <si>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</si>
  <si>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</si>
  <si>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</si>
  <si>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</si>
  <si>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</si>
  <si>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</si>
  <si>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</si>
  <si>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</si>
  <si>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</si>
  <si>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</si>
  <si>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</si>
  <si>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</si>
  <si>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</si>
  <si>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</si>
  <si>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</si>
  <si>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</si>
  <si>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</si>
  <si>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</si>
  <si>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</si>
  <si>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</si>
  <si>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</si>
  <si>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</si>
  <si>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</si>
  <si>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</si>
  <si>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</si>
  <si>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</si>
  <si>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</si>
  <si>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</si>
  <si>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</si>
  <si>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</si>
  <si>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</si>
  <si>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</si>
  <si>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</si>
  <si>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</si>
  <si>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</si>
  <si>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</si>
  <si>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</si>
  <si>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</si>
  <si>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</si>
  <si>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</si>
  <si>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</si>
  <si>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</si>
  <si>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</si>
  <si>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</si>
  <si>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</si>
  <si>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</si>
  <si>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</si>
  <si>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</si>
  <si>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</si>
  <si>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</si>
  <si>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</si>
  <si>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</si>
  <si>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</si>
  <si>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</si>
  <si>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</si>
  <si>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</si>
  <si>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</si>
  <si>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</si>
  <si>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</si>
  <si>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</si>
  <si>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</si>
  <si>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</si>
  <si>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</si>
  <si>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</si>
  <si>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</si>
  <si>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</si>
  <si>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</si>
  <si>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</si>
  <si>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</si>
  <si>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</si>
  <si>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</si>
  <si>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</si>
  <si>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</si>
  <si>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</si>
  <si>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</si>
  <si>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</si>
  <si>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</si>
  <si>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</si>
  <si>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</si>
  <si>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</si>
  <si>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</si>
  <si>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</si>
  <si>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</si>
  <si>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</si>
  <si>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</si>
  <si>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</si>
  <si>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</si>
  <si>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</si>
  <si>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</si>
  <si>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</si>
  <si>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</si>
  <si>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</si>
  <si>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</si>
  <si>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</si>
  <si>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</si>
  <si>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</si>
  <si>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</si>
  <si>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</si>
  <si>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</si>
  <si>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</si>
  <si>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</si>
  <si>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</si>
  <si>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</si>
  <si>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</si>
  <si>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</si>
  <si>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</si>
  <si>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</si>
  <si>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</si>
  <si>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</si>
  <si>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</si>
  <si>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</si>
  <si>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</si>
  <si>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</si>
  <si>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</si>
  <si>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</si>
  <si>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</si>
  <si>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</si>
  <si>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</si>
  <si>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</si>
  <si>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</si>
  <si>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</si>
  <si>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</si>
  <si>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</si>
  <si>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</si>
  <si>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</si>
  <si>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</si>
  <si>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</si>
  <si>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</si>
  <si>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</si>
  <si>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</si>
  <si>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</si>
  <si>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</si>
  <si>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</si>
  <si>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</si>
  <si>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</si>
  <si>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</si>
  <si>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</si>
  <si>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</si>
  <si>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</si>
  <si>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</si>
  <si>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</si>
  <si>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</si>
  <si>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</si>
  <si>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</si>
  <si>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</si>
  <si>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</si>
  <si>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</si>
  <si>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</si>
  <si>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</si>
  <si>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</si>
  <si>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</si>
  <si>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</si>
  <si>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</si>
  <si>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</si>
  <si>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</si>
  <si>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</si>
  <si>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</si>
  <si>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</si>
  <si>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</si>
  <si>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</si>
  <si>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</si>
  <si>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</si>
  <si>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</si>
  <si>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</si>
  <si>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</si>
  <si>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</si>
  <si>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</si>
  <si>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</si>
  <si>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</si>
  <si>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</si>
  <si>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</si>
  <si>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</si>
  <si>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</si>
  <si>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</si>
  <si>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</si>
  <si>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</si>
  <si>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</si>
  <si>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</si>
  <si>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</si>
  <si>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</si>
  <si>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</si>
  <si>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</si>
  <si>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</si>
  <si>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</si>
  <si>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</si>
  <si>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</si>
  <si>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</si>
  <si>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</si>
  <si>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</si>
  <si>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</si>
  <si>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</si>
  <si>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</si>
  <si>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</si>
  <si>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</si>
  <si>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</si>
  <si>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</si>
  <si>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</si>
  <si>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</si>
  <si>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</si>
  <si>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</si>
  <si>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</si>
  <si>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</si>
  <si>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</si>
  <si>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</si>
  <si>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</si>
  <si>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</si>
  <si>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</si>
  <si>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</si>
  <si>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</si>
  <si>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</si>
  <si>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</si>
  <si>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</si>
  <si>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</si>
  <si>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</si>
  <si>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</si>
  <si>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</si>
  <si>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</si>
  <si>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</si>
  <si>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</si>
  <si>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</si>
  <si>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</si>
  <si>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</si>
  <si>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</si>
  <si>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</si>
  <si>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</si>
  <si>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</si>
  <si>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</si>
  <si>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</si>
  <si>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</si>
  <si>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</si>
  <si>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</si>
  <si>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</si>
  <si>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</si>
  <si>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</si>
  <si>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</si>
  <si>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</si>
  <si>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</si>
  <si>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</si>
  <si>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</si>
  <si>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</si>
  <si>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</si>
  <si>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</si>
  <si>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</si>
  <si>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</si>
  <si>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</si>
  <si>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</si>
  <si>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</si>
  <si>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</si>
  <si>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</si>
  <si>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</si>
  <si>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</si>
  <si>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</si>
  <si>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</si>
  <si>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</si>
  <si>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</si>
  <si>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</si>
  <si>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</si>
  <si>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</si>
  <si>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</si>
  <si>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</si>
  <si>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</si>
  <si>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</si>
  <si>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</si>
  <si>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</si>
  <si>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</si>
  <si>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</si>
  <si>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</si>
  <si>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</si>
  <si>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</si>
  <si>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</si>
  <si>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</si>
  <si>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</si>
  <si>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</si>
  <si>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</si>
  <si>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</si>
  <si>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</si>
  <si>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</si>
  <si>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</si>
  <si>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</si>
  <si>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</si>
  <si>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</si>
  <si>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</si>
  <si>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</si>
  <si>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</si>
  <si>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</si>
  <si>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</si>
  <si>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</si>
  <si>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</si>
  <si>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</si>
  <si>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</si>
  <si>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</si>
  <si>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</si>
  <si>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</si>
  <si>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</si>
  <si>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</si>
  <si>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</si>
  <si>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</si>
  <si>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</si>
  <si>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</si>
  <si>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</si>
  <si>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</si>
  <si>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</si>
  <si>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</si>
  <si>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</si>
  <si>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</si>
  <si>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</si>
  <si>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</si>
  <si>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</si>
  <si>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</si>
  <si>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</si>
  <si>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</si>
  <si>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</si>
  <si>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</si>
  <si>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</si>
  <si>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</si>
  <si>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</si>
  <si>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</si>
  <si>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</si>
  <si>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</si>
  <si>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</si>
  <si>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</si>
  <si>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</si>
  <si>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</si>
  <si>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</si>
  <si>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</si>
  <si>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</si>
  <si>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</si>
  <si>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</si>
  <si>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</si>
  <si>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</si>
  <si>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</si>
  <si>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</si>
  <si>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</si>
  <si>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</si>
  <si>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</si>
  <si>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</si>
  <si>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</si>
  <si>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</si>
  <si>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</si>
  <si>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</si>
  <si>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</si>
  <si>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</si>
  <si>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</si>
  <si>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</si>
  <si>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</si>
  <si>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</si>
  <si>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</si>
  <si>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</si>
  <si>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</si>
  <si>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</si>
  <si>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</si>
  <si>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</si>
  <si>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</si>
  <si>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</si>
  <si>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</si>
  <si>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</si>
  <si>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</si>
  <si>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</si>
  <si>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</si>
  <si>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</si>
  <si>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</si>
  <si>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</si>
  <si>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</si>
  <si>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</si>
  <si>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</si>
  <si>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</si>
  <si>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</si>
  <si>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</si>
  <si>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</si>
  <si>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</si>
  <si>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</si>
  <si>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</si>
  <si>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</si>
  <si>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</si>
  <si>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</si>
  <si>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</si>
  <si>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</si>
  <si>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</si>
  <si>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</si>
  <si>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</si>
  <si>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</si>
  <si>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</si>
  <si>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</si>
  <si>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</si>
  <si>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</si>
  <si>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</si>
  <si>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</si>
  <si>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</si>
  <si>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</si>
  <si>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</si>
  <si>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</si>
  <si>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</si>
  <si>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</si>
  <si>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</si>
  <si>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</si>
  <si>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</si>
  <si>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</si>
  <si>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</si>
  <si>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</si>
  <si>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</si>
  <si>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</si>
  <si>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</si>
  <si>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</si>
  <si>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</si>
  <si>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</si>
  <si>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</si>
  <si>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</si>
  <si>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</si>
  <si>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</si>
  <si>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</si>
  <si>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</si>
  <si>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</si>
  <si>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</si>
  <si>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</si>
  <si>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</si>
  <si>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</si>
  <si>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</si>
  <si>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</si>
  <si>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</si>
  <si>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</si>
  <si>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</si>
  <si>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</si>
  <si>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</si>
  <si>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</si>
  <si>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</si>
  <si>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</si>
  <si>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</si>
  <si>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</si>
  <si>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</si>
  <si>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</si>
  <si>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</si>
  <si>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</si>
  <si>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</si>
  <si>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</si>
  <si>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</si>
  <si>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</si>
  <si>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</si>
  <si>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</si>
  <si>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</si>
  <si>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</si>
  <si>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</si>
  <si>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</si>
  <si>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</si>
  <si>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</si>
  <si>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</si>
  <si>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</si>
  <si>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</si>
  <si>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</si>
  <si>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</si>
  <si>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</si>
  <si>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</si>
  <si>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</si>
  <si>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</si>
  <si>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</si>
  <si>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</si>
  <si>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</si>
  <si>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</si>
  <si>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</si>
  <si>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</si>
  <si>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</si>
  <si>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</si>
  <si>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</si>
  <si>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</si>
  <si>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</si>
  <si>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</si>
  <si>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</si>
  <si>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</si>
  <si>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</si>
  <si>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</si>
  <si>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</si>
  <si>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</si>
  <si>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</si>
  <si>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</si>
  <si>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</si>
  <si>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</si>
  <si>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</si>
  <si>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</si>
  <si>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</si>
  <si>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</si>
  <si>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</si>
  <si>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</si>
  <si>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</si>
  <si>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</si>
  <si>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</si>
  <si>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</si>
  <si>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</si>
  <si>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</si>
  <si>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</si>
  <si>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</si>
  <si>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</si>
  <si>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</si>
  <si>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</si>
  <si>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</si>
  <si>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</si>
  <si>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</si>
  <si>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</si>
  <si>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</si>
  <si>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</si>
  <si>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</si>
  <si>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</si>
  <si>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</si>
  <si>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</si>
  <si>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</si>
  <si>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</si>
  <si>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</si>
  <si>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</si>
  <si>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</si>
  <si>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</si>
  <si>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</si>
  <si>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</si>
  <si>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</si>
  <si>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</si>
  <si>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</si>
  <si>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</si>
  <si>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</si>
  <si>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</si>
  <si>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</si>
  <si>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</si>
  <si>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</si>
  <si>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</si>
  <si>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</si>
  <si>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</si>
  <si>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</si>
  <si>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</si>
  <si>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</si>
  <si>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</si>
  <si>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</si>
  <si>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</si>
  <si>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</si>
  <si>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</si>
  <si>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</si>
  <si>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</si>
  <si>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</si>
  <si>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</si>
  <si>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</si>
  <si>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</si>
  <si>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</si>
  <si>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</si>
  <si>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</si>
  <si>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</si>
  <si>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</si>
  <si>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</si>
  <si>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</si>
  <si>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</si>
  <si>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</si>
  <si>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</si>
  <si>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</si>
  <si>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</si>
  <si>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</si>
  <si>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</si>
  <si>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</si>
  <si>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</si>
  <si>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</si>
  <si>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</si>
  <si>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</si>
  <si>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</si>
  <si>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</si>
  <si>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</si>
  <si>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</si>
  <si>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</si>
  <si>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</si>
  <si>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</si>
  <si>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</si>
  <si>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</si>
  <si>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</si>
  <si>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</si>
  <si>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</si>
  <si>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</si>
  <si>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</si>
  <si>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</si>
  <si>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</si>
  <si>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</si>
  <si>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</si>
  <si>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</si>
  <si>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</si>
  <si>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</si>
  <si>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</si>
  <si>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</si>
  <si>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</si>
  <si>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</si>
  <si>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</si>
  <si>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</si>
  <si>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</si>
  <si>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</si>
  <si>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</si>
  <si>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</si>
  <si>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</si>
  <si>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</si>
  <si>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</si>
  <si>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</si>
  <si>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</si>
  <si>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</si>
  <si>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</si>
  <si>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</si>
  <si>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</si>
  <si>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</si>
  <si>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</si>
  <si>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</si>
  <si>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</si>
  <si>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</si>
  <si>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</si>
  <si>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</si>
  <si>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</si>
  <si>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</si>
  <si>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</si>
  <si>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</si>
  <si>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</si>
  <si>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</si>
  <si>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</si>
  <si>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</si>
  <si>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</si>
  <si>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</si>
  <si>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</si>
  <si>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</si>
  <si>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</si>
  <si>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</si>
  <si>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</si>
  <si>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</si>
  <si>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</si>
  <si>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</si>
  <si>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</si>
  <si>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</si>
  <si>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</si>
  <si>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</si>
  <si>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</si>
  <si>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</si>
  <si>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</si>
  <si>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</si>
  <si>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</si>
  <si>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</si>
  <si>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</si>
  <si>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</si>
  <si>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</si>
  <si>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</si>
  <si>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</si>
  <si>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</si>
  <si>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</si>
  <si>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</si>
  <si>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</si>
  <si>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</si>
  <si>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</si>
  <si>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</si>
  <si>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</si>
  <si>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</si>
  <si>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</si>
  <si>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</si>
  <si>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</si>
  <si>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</si>
  <si>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</si>
  <si>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</si>
  <si>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</si>
  <si>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</si>
  <si>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</si>
  <si>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</si>
  <si>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</si>
  <si>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</si>
  <si>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</si>
  <si>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</si>
  <si>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</si>
  <si>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</si>
  <si>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</si>
  <si>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</si>
  <si>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</si>
  <si>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</si>
  <si>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</si>
  <si>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</si>
  <si>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</si>
  <si>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</si>
  <si>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</si>
  <si>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</si>
  <si>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</si>
  <si>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</si>
  <si>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</si>
  <si>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</si>
  <si>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</si>
  <si>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</si>
  <si>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</si>
  <si>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</si>
  <si>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</si>
  <si>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</si>
  <si>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</si>
  <si>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</si>
  <si>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</si>
  <si>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</si>
  <si>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</si>
  <si>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</si>
  <si>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</si>
  <si>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</si>
  <si>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</si>
  <si>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</si>
  <si>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</si>
  <si>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</si>
  <si>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</si>
  <si>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</si>
  <si>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</si>
  <si>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</si>
  <si>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</si>
  <si>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</si>
  <si>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</si>
  <si>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</si>
  <si>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</si>
  <si>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</si>
  <si>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</si>
  <si>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</si>
  <si>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</si>
  <si>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</si>
  <si>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</si>
  <si>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</si>
  <si>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</si>
  <si>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</si>
  <si>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</si>
  <si>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</si>
  <si>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</si>
  <si>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</si>
  <si>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</si>
  <si>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</si>
  <si>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</si>
  <si>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</si>
  <si>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</si>
  <si>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</si>
  <si>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</si>
  <si>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</si>
  <si>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</si>
  <si>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</si>
  <si>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</si>
  <si>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</si>
  <si>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</si>
  <si>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</si>
  <si>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</si>
  <si>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</si>
  <si>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</si>
  <si>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</si>
  <si>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</si>
  <si>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</si>
  <si>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</si>
  <si>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</si>
  <si>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</si>
  <si>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</si>
  <si>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</si>
  <si>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</si>
  <si>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</si>
  <si>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</si>
  <si>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</si>
  <si>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</si>
  <si>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</si>
  <si>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</si>
  <si>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</si>
  <si>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</si>
  <si>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</si>
  <si>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</si>
  <si>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</si>
  <si>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</si>
  <si>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</si>
  <si>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</si>
  <si>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</si>
  <si>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</si>
  <si>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</si>
  <si>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</si>
  <si>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</si>
  <si>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</si>
  <si>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</si>
  <si>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</si>
  <si>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</si>
  <si>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</si>
  <si>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</si>
  <si>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</si>
  <si>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</si>
  <si>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</si>
  <si>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</si>
  <si>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</si>
  <si>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</si>
  <si>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</si>
  <si>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</si>
  <si>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</si>
  <si>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</si>
  <si>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</si>
  <si>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</si>
  <si>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</si>
  <si>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</si>
  <si>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</si>
  <si>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</si>
  <si>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</si>
  <si>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</si>
  <si>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</si>
  <si>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</si>
  <si>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</si>
  <si>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</si>
  <si>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</si>
  <si>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</si>
  <si>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</si>
  <si>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</si>
  <si>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</si>
  <si>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</si>
  <si>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</si>
  <si>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</si>
  <si>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</si>
  <si>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</si>
  <si>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</si>
  <si>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</si>
  <si>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</si>
  <si>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</si>
  <si>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</si>
  <si>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</si>
  <si>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</si>
  <si>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</si>
  <si>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</si>
  <si>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</si>
  <si>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</si>
  <si>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</si>
  <si>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</si>
  <si>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</si>
  <si>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</si>
  <si>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</si>
  <si>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</si>
  <si>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</si>
  <si>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</si>
  <si>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</si>
  <si>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</si>
  <si>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</si>
  <si>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</si>
  <si>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</si>
  <si>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</si>
  <si>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</si>
  <si>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</si>
  <si>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</si>
  <si>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</si>
  <si>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</si>
  <si>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</si>
  <si>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</si>
  <si>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</si>
  <si>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</si>
  <si>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</si>
  <si>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</si>
  <si>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</si>
  <si>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</si>
  <si>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</si>
  <si>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</si>
  <si>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</si>
  <si>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</si>
  <si>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</si>
  <si>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</si>
  <si>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</si>
  <si>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</si>
  <si>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</si>
  <si>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</si>
  <si>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</si>
  <si>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</si>
  <si>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</si>
  <si>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</si>
  <si>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</si>
  <si>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</si>
  <si>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</si>
  <si>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</si>
  <si>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</si>
  <si>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</si>
  <si>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</si>
  <si>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</si>
  <si>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</si>
  <si>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</si>
  <si>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</si>
  <si>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</si>
  <si>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</si>
  <si>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</si>
  <si>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</si>
  <si>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</si>
  <si>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</si>
  <si>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</si>
  <si>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</si>
  <si>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</si>
  <si>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</si>
  <si>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</si>
  <si>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</si>
  <si>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</si>
  <si>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</si>
  <si>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</si>
  <si>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</si>
  <si>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</si>
  <si>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</si>
  <si>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</si>
  <si>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</si>
  <si>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</si>
  <si>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</si>
  <si>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</si>
  <si>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</si>
  <si>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</si>
  <si>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</si>
  <si>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</si>
  <si>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</si>
  <si>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</si>
  <si>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</si>
  <si>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</si>
  <si>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</si>
  <si>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</si>
  <si>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</si>
  <si>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</si>
  <si>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</si>
  <si>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</si>
  <si>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</si>
  <si>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</si>
  <si>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</si>
  <si>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</si>
  <si>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</si>
  <si>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</si>
  <si>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</si>
  <si>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</si>
  <si>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</si>
  <si>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</si>
  <si>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</si>
  <si>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</si>
  <si>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</si>
  <si>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</si>
  <si>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</si>
  <si>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</si>
  <si>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</si>
  <si>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</si>
  <si>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</si>
  <si>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</si>
  <si>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</si>
  <si>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</si>
  <si>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</si>
  <si>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</si>
  <si>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</si>
  <si>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</si>
  <si>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</si>
  <si>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</si>
  <si>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</si>
  <si>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</si>
  <si>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</si>
  <si>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</si>
  <si>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</si>
  <si>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</si>
  <si>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</si>
  <si>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</si>
  <si>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</si>
  <si>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</si>
  <si>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</si>
  <si>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</si>
  <si>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</si>
  <si>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</si>
  <si>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</si>
  <si>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</si>
  <si>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</si>
  <si>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</si>
  <si>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</si>
  <si>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</si>
  <si>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</si>
  <si>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</si>
  <si>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</si>
  <si>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</si>
  <si>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</si>
  <si>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</si>
  <si>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</si>
  <si>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</si>
  <si>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</si>
  <si>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</si>
  <si>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</si>
  <si>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</si>
  <si>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</si>
  <si>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</si>
  <si>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</si>
  <si>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</si>
  <si>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</si>
  <si>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</si>
  <si>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</si>
  <si>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</si>
  <si>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</si>
  <si>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</si>
  <si>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</si>
  <si>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</si>
  <si>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</si>
  <si>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</si>
  <si>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</si>
  <si>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</si>
  <si>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</si>
  <si>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</si>
  <si>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</si>
  <si>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</si>
  <si>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</si>
  <si>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</si>
  <si>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</si>
  <si>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</si>
  <si>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</si>
  <si>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</si>
  <si>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</si>
  <si>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</si>
  <si>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</si>
  <si>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</si>
  <si>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</si>
  <si>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</si>
  <si>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</si>
  <si>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</si>
  <si>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</si>
  <si>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</si>
  <si>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</si>
  <si>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</si>
  <si>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</si>
  <si>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</si>
  <si>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</si>
  <si>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</si>
  <si>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</si>
  <si>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</si>
  <si>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</si>
  <si>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</si>
  <si>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</si>
  <si>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</si>
  <si>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</si>
  <si>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</si>
  <si>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</si>
  <si>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</si>
  <si>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</si>
  <si>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</si>
  <si>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</si>
  <si>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</si>
  <si>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</si>
  <si>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</si>
  <si>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</si>
  <si>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</si>
  <si>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</si>
  <si>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</si>
  <si>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</si>
  <si>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</si>
  <si>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</si>
  <si>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</si>
  <si>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</si>
  <si>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</si>
  <si>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</si>
  <si>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</si>
  <si>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</si>
  <si>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</si>
  <si>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</si>
  <si>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</si>
  <si>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</si>
  <si>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</si>
  <si>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</si>
  <si>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</si>
  <si>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</si>
  <si>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</si>
  <si>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</si>
  <si>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</si>
  <si>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</si>
  <si>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</si>
  <si>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</si>
  <si>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</si>
  <si>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</si>
  <si>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</si>
  <si>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</si>
  <si>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</si>
  <si>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</si>
  <si>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</si>
  <si>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</si>
  <si>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</si>
  <si>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</si>
  <si>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</si>
  <si>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</si>
  <si>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</si>
  <si>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</si>
  <si>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</si>
  <si>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</si>
  <si>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</si>
  <si>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</si>
  <si>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</si>
  <si>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</si>
  <si>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</si>
  <si>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</si>
  <si>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</si>
  <si>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</si>
  <si>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</si>
  <si>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</si>
  <si>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</si>
  <si>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</si>
  <si>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</si>
  <si>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</si>
  <si>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</si>
  <si>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</si>
  <si>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</si>
  <si>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</si>
  <si>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</si>
  <si>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</si>
  <si>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</si>
  <si>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</si>
  <si>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</si>
  <si>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</si>
  <si>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</si>
  <si>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</si>
  <si>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</si>
  <si>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</si>
  <si>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</si>
  <si>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</si>
  <si>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</si>
  <si>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</si>
  <si>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</si>
  <si>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</si>
  <si>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</si>
  <si>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</si>
  <si>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</si>
  <si>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</si>
  <si>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</si>
  <si>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</si>
  <si>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</si>
  <si>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</si>
  <si>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</si>
  <si>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</si>
  <si>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</si>
  <si>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</si>
  <si>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</si>
  <si>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</si>
  <si>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</si>
  <si>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</si>
  <si>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</si>
  <si>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</si>
  <si>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</si>
  <si>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</si>
  <si>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</si>
  <si>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</si>
  <si>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</si>
  <si>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</si>
  <si>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</si>
  <si>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</si>
  <si>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</si>
  <si>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</si>
  <si>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</si>
  <si>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</si>
  <si>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</si>
  <si>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</si>
  <si>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</si>
  <si>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</si>
  <si>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</si>
  <si>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</si>
  <si>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</si>
  <si>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</si>
  <si>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</si>
  <si>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</si>
  <si>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</si>
  <si>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</si>
  <si>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</si>
  <si>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</si>
  <si>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</si>
  <si>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</si>
  <si>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</si>
  <si>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</si>
  <si>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</si>
  <si>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</si>
  <si>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</si>
  <si>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</si>
  <si>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</si>
  <si>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</si>
  <si>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</si>
  <si>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</si>
  <si>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</si>
  <si>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</si>
  <si>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</si>
  <si>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</si>
  <si>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</si>
  <si>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</si>
  <si>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</si>
  <si>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</si>
  <si>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</si>
  <si>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</si>
  <si>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</si>
  <si>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</si>
  <si>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</si>
  <si>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</si>
  <si>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</si>
  <si>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</si>
  <si>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</si>
  <si>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</si>
  <si>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</si>
  <si>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</si>
  <si>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</si>
  <si>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</si>
  <si>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</si>
  <si>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</si>
  <si>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</si>
  <si>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</si>
  <si>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</si>
  <si>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</si>
  <si>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</si>
  <si>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</si>
  <si>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</si>
  <si>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</si>
  <si>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</si>
  <si>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</si>
  <si>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</si>
  <si>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</si>
  <si>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</si>
  <si>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</si>
  <si>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</si>
  <si>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</si>
  <si>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</si>
  <si>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</si>
  <si>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</si>
  <si>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</si>
  <si>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</si>
  <si>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</si>
  <si>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</si>
  <si>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</si>
  <si>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</si>
  <si>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</si>
  <si>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</si>
  <si>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</si>
  <si>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</si>
  <si>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</si>
  <si>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</si>
  <si>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</si>
  <si>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</si>
  <si>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</si>
  <si>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</si>
  <si>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</si>
  <si>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</si>
  <si>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</si>
  <si>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</si>
  <si>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</si>
  <si>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</si>
  <si>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</si>
  <si>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</si>
  <si>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</si>
  <si>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</si>
  <si>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</si>
  <si>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</si>
  <si>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</si>
  <si>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</si>
  <si>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</si>
  <si>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</si>
  <si>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</si>
  <si>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</si>
  <si>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</si>
  <si>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</si>
  <si>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</si>
  <si>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</si>
  <si>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</si>
  <si>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</si>
  <si>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</si>
  <si>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</si>
  <si>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</si>
  <si>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</si>
  <si>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</si>
  <si>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</si>
  <si>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</si>
  <si>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</si>
  <si>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</si>
  <si>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</si>
  <si>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</si>
  <si>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</si>
  <si>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</si>
  <si>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</si>
  <si>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</si>
  <si>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</si>
  <si>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</si>
  <si>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</si>
  <si>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</si>
  <si>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</si>
  <si>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</si>
  <si>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</si>
  <si>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</si>
  <si>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</si>
  <si>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</si>
  <si>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</si>
  <si>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</si>
  <si>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</si>
  <si>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</si>
  <si>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</si>
  <si>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</si>
  <si>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</si>
  <si>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</si>
  <si>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</si>
  <si>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</si>
  <si>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</si>
  <si>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</si>
  <si>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</si>
  <si>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</si>
  <si>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</si>
  <si>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</si>
  <si>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</si>
  <si>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</si>
  <si>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</si>
  <si>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</si>
  <si>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</si>
  <si>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</si>
  <si>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</si>
  <si>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</si>
  <si>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</si>
  <si>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</si>
  <si>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</si>
  <si>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</si>
  <si>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</si>
  <si>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</si>
  <si>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</si>
  <si>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</si>
  <si>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</si>
  <si>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</si>
  <si>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</si>
  <si>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</si>
  <si>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</si>
  <si>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</si>
  <si>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</si>
  <si>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</si>
  <si>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</si>
  <si>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</si>
  <si>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</si>
  <si>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</si>
  <si>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</si>
  <si>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</si>
  <si>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</si>
  <si>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</si>
  <si>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</si>
  <si>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</si>
  <si>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</si>
  <si>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</si>
  <si>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</si>
  <si>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</si>
  <si>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</si>
  <si>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</si>
  <si>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</si>
  <si>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</si>
  <si>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</si>
  <si>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</si>
  <si>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</si>
  <si>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</si>
  <si>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</si>
  <si>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</si>
  <si>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</si>
  <si>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</si>
  <si>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</si>
  <si>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</si>
  <si>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</si>
  <si>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</si>
  <si>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</si>
  <si>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</si>
  <si>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</si>
  <si>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</si>
  <si>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</si>
  <si>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</si>
  <si>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</si>
  <si>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</si>
  <si>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</si>
  <si>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</si>
  <si>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</si>
  <si>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</si>
  <si>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</si>
  <si>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</si>
  <si>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</si>
  <si>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</si>
  <si>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</si>
  <si>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</si>
  <si>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</si>
  <si>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</si>
  <si>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</si>
  <si>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</si>
  <si>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</si>
  <si>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</si>
  <si>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</si>
  <si>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</si>
  <si>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</si>
  <si>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</si>
  <si>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</si>
  <si>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</si>
  <si>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</si>
  <si>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</si>
  <si>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</si>
  <si>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</si>
  <si>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</si>
  <si>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</si>
  <si>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</si>
  <si>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</si>
  <si>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</si>
  <si>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</si>
  <si>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</si>
  <si>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</si>
  <si>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</si>
  <si>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</si>
  <si>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</si>
  <si>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</si>
  <si>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</si>
  <si>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</si>
  <si>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</si>
  <si>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</si>
  <si>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</si>
  <si>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</si>
  <si>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</si>
  <si>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</si>
  <si>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</si>
  <si>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</si>
  <si>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</si>
  <si>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</si>
  <si>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</si>
  <si>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</si>
  <si>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</si>
  <si>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</si>
  <si>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</si>
  <si>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</si>
  <si>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</si>
  <si>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</si>
  <si>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</si>
  <si>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</si>
  <si>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</si>
  <si>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</si>
  <si>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</si>
  <si>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</si>
  <si>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</si>
  <si>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</si>
  <si>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</si>
  <si>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</si>
  <si>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</si>
  <si>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</si>
  <si>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</si>
  <si>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</si>
  <si>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</si>
  <si>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</si>
  <si>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</si>
  <si>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</si>
  <si>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</si>
  <si>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</si>
  <si>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</si>
  <si>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</si>
  <si>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</si>
  <si>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</si>
  <si>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</si>
  <si>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</si>
  <si>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</si>
  <si>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</si>
  <si>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</si>
  <si>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</si>
  <si>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</si>
  <si>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</si>
  <si>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</si>
  <si>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</si>
  <si>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</si>
  <si>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</si>
  <si>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</si>
  <si>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</si>
  <si>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</si>
  <si>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</si>
  <si>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</si>
  <si>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</si>
  <si>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</si>
  <si>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</si>
  <si>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</si>
  <si>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</si>
  <si>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</si>
  <si>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</si>
  <si>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</si>
  <si>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</si>
  <si>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</si>
  <si>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</si>
  <si>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</si>
  <si>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</si>
  <si>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</si>
  <si>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</si>
  <si>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</si>
  <si>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</si>
  <si>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</si>
  <si>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</si>
  <si>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</si>
  <si>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</si>
  <si>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</si>
  <si>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</si>
  <si>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</si>
  <si>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</si>
  <si>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</si>
  <si>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</si>
  <si>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</si>
  <si>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</si>
  <si>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</si>
  <si>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</si>
  <si>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</si>
  <si>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</si>
  <si>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</si>
  <si>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</si>
  <si>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</si>
  <si>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</si>
  <si>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</si>
  <si>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</si>
  <si>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</si>
  <si>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</si>
  <si>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</si>
  <si>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</si>
  <si>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</si>
  <si>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</si>
  <si>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</si>
  <si>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</si>
  <si>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</si>
  <si>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</si>
  <si>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</si>
  <si>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</si>
  <si>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</si>
  <si>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</si>
  <si>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</si>
  <si>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</si>
  <si>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</si>
  <si>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</si>
  <si>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</si>
  <si>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</si>
  <si>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</si>
  <si>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</si>
  <si>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</si>
  <si>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</si>
  <si>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</si>
  <si>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</si>
  <si>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</si>
  <si>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</si>
  <si>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</si>
  <si>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</si>
  <si>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</si>
  <si>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</si>
  <si>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</si>
  <si>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</si>
  <si>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</si>
  <si>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</si>
  <si>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</si>
  <si>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</si>
  <si>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</si>
  <si>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</si>
  <si>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</si>
  <si>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</si>
  <si>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</si>
  <si>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</si>
  <si>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</si>
  <si>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</si>
  <si>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</si>
  <si>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</si>
  <si>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</si>
  <si>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</si>
  <si>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</si>
  <si>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</si>
  <si>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</si>
  <si>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</si>
  <si>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</si>
  <si>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</si>
  <si>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</si>
  <si>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</si>
  <si>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</si>
  <si>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</si>
  <si>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</si>
  <si>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</si>
  <si>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</si>
  <si>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</si>
  <si>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</si>
  <si>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</si>
  <si>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</si>
  <si>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</si>
  <si>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</si>
  <si>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</si>
  <si>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</si>
  <si>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</si>
  <si>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</si>
  <si>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</si>
  <si>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</si>
  <si>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</si>
  <si>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</si>
  <si>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</si>
  <si>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</si>
  <si>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</si>
  <si>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</si>
  <si>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</si>
  <si>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</si>
  <si>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</si>
  <si>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</si>
  <si>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</si>
  <si>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</si>
  <si>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</si>
  <si>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</si>
  <si>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</si>
  <si>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</si>
  <si>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</si>
  <si>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</si>
  <si>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</si>
  <si>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</si>
  <si>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</si>
  <si>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</si>
  <si>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</si>
  <si>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</si>
  <si>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</si>
  <si>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</si>
  <si>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</si>
  <si>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</si>
  <si>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</si>
  <si>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</si>
  <si>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</si>
  <si>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</si>
  <si>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</si>
  <si>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</si>
  <si>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</si>
  <si>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</si>
  <si>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</si>
  <si>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</si>
  <si>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</si>
  <si>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</si>
  <si>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</si>
  <si>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</si>
  <si>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</si>
  <si>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</si>
  <si>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</si>
  <si>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</si>
  <si>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</si>
  <si>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</si>
  <si>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</si>
  <si>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</si>
  <si>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</si>
  <si>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</si>
  <si>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</si>
  <si>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</si>
  <si>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</si>
  <si>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</si>
  <si>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</si>
  <si>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</si>
  <si>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</si>
  <si>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</si>
  <si>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</si>
  <si>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</si>
  <si>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</si>
  <si>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</si>
  <si>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</si>
  <si>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</si>
  <si>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</si>
  <si>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</si>
  <si>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</si>
  <si>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</si>
  <si>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</si>
  <si>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</si>
  <si>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</si>
  <si>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</si>
  <si>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</si>
  <si>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</si>
  <si>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</si>
  <si>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</si>
  <si>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</si>
  <si>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</si>
  <si>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</si>
  <si>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</si>
  <si>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</si>
  <si>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</si>
  <si>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</si>
  <si>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</si>
  <si>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</si>
  <si>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</si>
  <si>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</si>
  <si>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</si>
  <si>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</si>
  <si>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</si>
  <si>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</si>
  <si>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</si>
  <si>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</si>
  <si>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</si>
  <si>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</si>
  <si>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</si>
  <si>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</si>
  <si>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</si>
  <si>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</si>
  <si>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</si>
  <si>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</si>
  <si>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</si>
  <si>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</si>
  <si>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</si>
  <si>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</si>
  <si>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</si>
  <si>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</si>
  <si>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</si>
  <si>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</si>
  <si>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</si>
  <si>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</si>
  <si>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</si>
  <si>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</si>
  <si>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</si>
  <si>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</si>
  <si>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</si>
  <si>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</si>
  <si>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</si>
  <si>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</si>
  <si>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</si>
  <si>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</si>
  <si>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</si>
  <si>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</si>
  <si>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</si>
  <si>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</si>
  <si>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</si>
  <si>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</si>
  <si>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</si>
  <si>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</si>
  <si>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</si>
  <si>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</si>
  <si>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</si>
  <si>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</si>
  <si>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</si>
  <si>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</si>
  <si>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</si>
  <si>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</si>
  <si>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</si>
  <si>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</si>
  <si>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</si>
  <si>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</si>
  <si>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</si>
  <si>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</si>
  <si>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</si>
  <si>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</si>
  <si>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</si>
  <si>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</si>
  <si>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</si>
  <si>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</si>
  <si>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</si>
  <si>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</si>
  <si>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</si>
  <si>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</si>
  <si>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</si>
  <si>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</si>
  <si>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</si>
  <si>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</si>
  <si>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</si>
  <si>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</si>
  <si>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</si>
  <si>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</si>
  <si>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</si>
  <si>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</si>
  <si>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</si>
  <si>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</si>
  <si>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</si>
  <si>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</si>
  <si>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</si>
  <si>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</si>
  <si>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</si>
  <si>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</si>
  <si>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</si>
  <si>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</si>
  <si>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</si>
  <si>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</si>
  <si>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</si>
  <si>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</si>
  <si>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</si>
  <si>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</si>
  <si>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</si>
  <si>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</si>
  <si>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</si>
  <si>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</si>
  <si>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</si>
  <si>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</si>
  <si>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</si>
  <si>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</si>
  <si>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</si>
  <si>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</si>
  <si>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</si>
  <si>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</si>
  <si>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</si>
  <si>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</si>
  <si>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</si>
  <si>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</si>
  <si>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</si>
  <si>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</si>
  <si>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</si>
  <si>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</si>
  <si>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</si>
  <si>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</si>
  <si>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</si>
  <si>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</si>
  <si>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</si>
  <si>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</si>
  <si>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</si>
  <si>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</si>
  <si>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</si>
  <si>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</si>
  <si>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</si>
  <si>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</si>
  <si>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</si>
  <si>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</si>
  <si>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</si>
  <si>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</si>
  <si>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</si>
  <si>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</si>
  <si>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</si>
  <si>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</si>
  <si>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</si>
  <si>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</si>
  <si>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</si>
  <si>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</si>
  <si>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</si>
  <si>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</si>
  <si>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</si>
  <si>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</si>
  <si>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</si>
  <si>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</si>
  <si>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</si>
  <si>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</si>
  <si>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</si>
  <si>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</si>
  <si>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</si>
  <si>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</si>
  <si>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</si>
  <si>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</si>
  <si>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</si>
  <si>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</si>
  <si>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</si>
  <si>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</si>
  <si>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</si>
  <si>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</si>
  <si>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</si>
  <si>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</si>
  <si>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</si>
  <si>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</si>
  <si>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</si>
  <si>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</si>
  <si>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</si>
  <si>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</si>
  <si>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</si>
  <si>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</si>
  <si>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</si>
  <si>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</si>
  <si>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</si>
  <si>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</si>
  <si>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</si>
  <si>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</si>
  <si>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</si>
  <si>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</si>
  <si>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</si>
  <si>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</si>
  <si>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</si>
  <si>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</si>
  <si>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</si>
  <si>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</si>
  <si>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</si>
  <si>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</si>
  <si>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</si>
  <si>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</si>
  <si>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</si>
  <si>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</si>
  <si>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</si>
  <si>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</si>
  <si>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</si>
  <si>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</si>
  <si>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</si>
  <si>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</si>
  <si>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</si>
  <si>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</si>
  <si>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</si>
  <si>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</si>
  <si>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</si>
  <si>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</si>
  <si>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</si>
  <si>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</si>
  <si>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</si>
  <si>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</si>
  <si>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</si>
  <si>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</si>
  <si>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</si>
  <si>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</si>
  <si>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</si>
  <si>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</si>
  <si>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</si>
  <si>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</si>
  <si>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</si>
  <si>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</si>
  <si>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</si>
  <si>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</si>
  <si>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</si>
  <si>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</si>
  <si>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</si>
  <si>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</si>
  <si>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</si>
  <si>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</si>
  <si>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</si>
  <si>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</si>
  <si>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</si>
  <si>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</si>
  <si>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</si>
  <si>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</si>
  <si>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</si>
  <si>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</si>
  <si>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</si>
  <si>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</si>
  <si>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</si>
  <si>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</si>
  <si>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</si>
  <si>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</si>
  <si>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</si>
  <si>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</si>
  <si>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</si>
  <si>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</si>
  <si>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</si>
  <si>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</si>
  <si>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</si>
  <si>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</si>
  <si>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</si>
  <si>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</si>
  <si>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</si>
  <si>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</si>
  <si>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</si>
  <si>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</si>
  <si>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</si>
  <si>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</si>
  <si>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</si>
  <si>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</si>
  <si>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</si>
  <si>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</si>
  <si>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</si>
  <si>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</si>
  <si>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</si>
  <si>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</si>
  <si>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</si>
  <si>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</si>
  <si>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</si>
  <si>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</si>
  <si>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</si>
  <si>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</si>
  <si>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</si>
  <si>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</si>
  <si>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</si>
  <si>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</si>
  <si>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</si>
  <si>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</si>
  <si>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</si>
  <si>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</si>
  <si>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</si>
  <si>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</si>
  <si>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</si>
  <si>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</si>
  <si>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</si>
  <si>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</si>
  <si>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</si>
  <si>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</si>
  <si>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</si>
  <si>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</si>
  <si>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</si>
  <si>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</si>
  <si>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</si>
  <si>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</si>
  <si>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</si>
  <si>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</si>
  <si>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</si>
  <si>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</si>
  <si>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</si>
  <si>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</si>
  <si>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</si>
  <si>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</si>
  <si>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</si>
  <si>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</si>
  <si>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</si>
  <si>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</si>
  <si>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</si>
  <si>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</si>
  <si>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</si>
  <si>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</si>
  <si>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</si>
  <si>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</si>
  <si>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</si>
  <si>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</si>
  <si>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</si>
  <si>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</si>
  <si>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</si>
  <si>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</si>
  <si>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</si>
  <si>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</si>
  <si>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</si>
  <si>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</si>
  <si>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</si>
  <si>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</si>
  <si>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</si>
  <si>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</si>
  <si>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</si>
  <si>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</si>
  <si>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</si>
  <si>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</si>
  <si>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</si>
  <si>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</si>
  <si>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</si>
  <si>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</si>
  <si>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</si>
  <si>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</si>
  <si>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</si>
  <si>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</si>
  <si>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</si>
  <si>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</si>
  <si>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</si>
  <si>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</si>
  <si>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</si>
  <si>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</si>
  <si>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</si>
  <si>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</si>
  <si>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</si>
  <si>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</si>
  <si>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</si>
  <si>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</si>
  <si>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</si>
  <si>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</si>
  <si>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</si>
  <si>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</si>
  <si>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</si>
  <si>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</si>
  <si>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</si>
  <si>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</si>
  <si>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</si>
  <si>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</si>
  <si>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</si>
  <si>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</si>
  <si>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</si>
  <si>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</si>
  <si>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</si>
  <si>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</si>
  <si>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</si>
  <si>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</si>
  <si>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</si>
  <si>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</si>
  <si>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</si>
  <si>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</si>
  <si>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</si>
  <si>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</si>
  <si>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</si>
  <si>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</si>
  <si>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</si>
  <si>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</si>
  <si>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</si>
  <si>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</si>
  <si>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</si>
  <si>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</si>
  <si>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</si>
  <si>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</si>
  <si>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</si>
  <si>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</si>
  <si>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</si>
  <si>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</si>
  <si>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</si>
  <si>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</si>
  <si>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</si>
  <si>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</si>
  <si>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</si>
  <si>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</si>
  <si>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</si>
  <si>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</si>
  <si>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</si>
  <si>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</si>
  <si>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</si>
  <si>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</si>
  <si>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</si>
  <si>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</si>
  <si>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</si>
  <si>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</si>
  <si>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</si>
  <si>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</si>
  <si>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</si>
  <si>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</si>
  <si>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</si>
  <si>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</si>
  <si>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</si>
  <si>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</si>
  <si>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</si>
  <si>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</si>
  <si>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</si>
  <si>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</si>
  <si>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</si>
  <si>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</si>
  <si>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</si>
  <si>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</si>
  <si>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</si>
  <si>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</si>
  <si>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</si>
  <si>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</si>
  <si>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</si>
  <si>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</si>
  <si>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</si>
  <si>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</si>
  <si>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</si>
  <si>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</si>
  <si>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</si>
  <si>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</si>
  <si>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</si>
  <si>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</si>
  <si>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</si>
  <si>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</si>
  <si>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</si>
  <si>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</si>
  <si>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</si>
  <si>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</si>
  <si>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</si>
  <si>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</si>
  <si>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</si>
  <si>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</si>
  <si>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</si>
  <si>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</si>
  <si>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</si>
  <si>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</si>
  <si>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</si>
  <si>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</si>
  <si>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</si>
  <si>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</si>
  <si>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</si>
  <si>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</si>
  <si>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</si>
  <si>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</si>
  <si>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</si>
  <si>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</si>
  <si>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</si>
  <si>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</si>
  <si>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</si>
  <si>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</si>
  <si>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</si>
  <si>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</si>
  <si>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</si>
  <si>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</si>
  <si>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</si>
  <si>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</si>
  <si>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</si>
  <si>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</si>
  <si>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</si>
  <si>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</si>
  <si>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</si>
  <si>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</si>
  <si>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</si>
  <si>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</si>
  <si>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</si>
  <si>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</si>
  <si>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</si>
  <si>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</si>
  <si>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</si>
  <si>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</si>
  <si>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</si>
  <si>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</si>
  <si>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</si>
  <si>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</si>
  <si>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</si>
  <si>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</si>
  <si>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</si>
  <si>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</si>
  <si>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</si>
  <si>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</si>
  <si>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</si>
  <si>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</si>
  <si>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</si>
  <si>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</si>
  <si>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</si>
  <si>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</si>
  <si>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</si>
  <si>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</si>
  <si>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</si>
  <si>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</si>
  <si>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</si>
  <si>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</si>
  <si>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</si>
  <si>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</si>
  <si>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</si>
  <si>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</si>
  <si>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</si>
  <si>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</si>
  <si>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</si>
  <si>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</si>
  <si>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</si>
  <si>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</si>
  <si>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</si>
  <si>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</si>
  <si>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</si>
  <si>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</si>
  <si>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</si>
  <si>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</si>
  <si>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</si>
  <si>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</si>
  <si>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</si>
  <si>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</si>
  <si>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</si>
  <si>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</si>
  <si>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</si>
  <si>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</si>
  <si>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</si>
  <si>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</si>
  <si>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</si>
  <si>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</si>
  <si>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</si>
  <si>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</si>
  <si>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</si>
  <si>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</si>
  <si>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</si>
  <si>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</si>
  <si>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</si>
  <si>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</si>
  <si>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</si>
  <si>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</si>
  <si>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</si>
  <si>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</si>
  <si>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</si>
  <si>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</si>
  <si>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</si>
  <si>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</si>
  <si>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</si>
  <si>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</si>
  <si>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</si>
  <si>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</si>
  <si>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</si>
  <si>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</si>
  <si>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</si>
  <si>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</si>
  <si>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</si>
  <si>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</si>
  <si>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</si>
  <si>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</si>
  <si>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</si>
  <si>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</si>
  <si>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</si>
  <si>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</si>
  <si>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</si>
  <si>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</si>
  <si>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</si>
  <si>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</si>
  <si>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</si>
  <si>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</si>
  <si>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</si>
  <si>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</si>
  <si>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</si>
  <si>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</si>
  <si>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</si>
  <si>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</si>
  <si>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</si>
  <si>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</si>
  <si>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</si>
  <si>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</si>
  <si>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</si>
  <si>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</si>
  <si>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</si>
  <si>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</si>
  <si>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</si>
  <si>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</si>
  <si>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</si>
  <si>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</si>
  <si>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</si>
  <si>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</si>
  <si>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</si>
  <si>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</si>
  <si>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</si>
  <si>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</si>
  <si>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</si>
  <si>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</si>
  <si>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</si>
  <si>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</si>
  <si>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</si>
  <si>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</si>
  <si>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</si>
  <si>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</si>
  <si>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</si>
  <si>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</si>
  <si>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</si>
  <si>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</si>
  <si>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</si>
  <si>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</si>
  <si>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</si>
  <si>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</si>
  <si>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</si>
  <si>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</si>
  <si>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</si>
  <si>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</si>
  <si>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</si>
  <si>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</si>
  <si>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</si>
  <si>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</si>
  <si>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</si>
  <si>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</si>
  <si>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</si>
  <si>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</si>
  <si>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</si>
  <si>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</si>
  <si>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</si>
  <si>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</si>
  <si>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</si>
  <si>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</si>
  <si>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</si>
  <si>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</si>
  <si>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</si>
  <si>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</si>
  <si>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</si>
  <si>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</si>
  <si>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</si>
  <si>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</si>
  <si>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</si>
  <si>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</si>
  <si>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</si>
  <si>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</si>
  <si>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</si>
  <si>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</si>
  <si>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</si>
  <si>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</si>
  <si>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</si>
  <si>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</si>
  <si>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</si>
  <si>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</si>
  <si>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</si>
  <si>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</si>
  <si>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</si>
  <si>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</si>
  <si>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</si>
  <si>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</si>
  <si>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</si>
  <si>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</si>
  <si>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</si>
  <si>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</si>
  <si>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</si>
  <si>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</si>
  <si>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</si>
  <si>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</si>
  <si>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</si>
  <si>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</si>
  <si>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</si>
  <si>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</si>
  <si>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</si>
  <si>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</si>
  <si>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</si>
  <si>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</si>
  <si>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</si>
  <si>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</si>
  <si>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</si>
  <si>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</si>
  <si>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</si>
  <si>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</si>
  <si>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</si>
  <si>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</si>
  <si>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</si>
  <si>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</si>
  <si>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</si>
  <si>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</si>
  <si>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</si>
  <si>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</si>
  <si>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</si>
  <si>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</si>
  <si>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</si>
  <si>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</si>
  <si>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</si>
  <si>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</si>
  <si>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</si>
  <si>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</si>
  <si>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</si>
  <si>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</si>
  <si>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</si>
  <si>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</si>
  <si>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</si>
  <si>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</si>
  <si>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</si>
  <si>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</si>
  <si>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</si>
  <si>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</si>
  <si>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</si>
  <si>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</si>
  <si>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</si>
  <si>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</si>
  <si>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</si>
  <si>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</si>
  <si>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</si>
  <si>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</si>
  <si>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</si>
  <si>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</si>
  <si>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</si>
  <si>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</si>
  <si>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</si>
  <si>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</si>
  <si>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</si>
  <si>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</si>
  <si>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</si>
  <si>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</si>
  <si>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</si>
  <si>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</si>
  <si>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</si>
  <si>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</si>
  <si>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</si>
  <si>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</si>
  <si>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</si>
  <si>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</si>
  <si>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</si>
  <si>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</si>
  <si>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</si>
  <si>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</si>
  <si>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</si>
  <si>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</si>
  <si>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</si>
  <si>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</si>
  <si>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</si>
  <si>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</si>
  <si>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</si>
  <si>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</si>
  <si>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</si>
  <si>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</si>
  <si>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</si>
  <si>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</si>
  <si>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</si>
  <si>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</si>
  <si>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</si>
  <si>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</si>
  <si>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</si>
  <si>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</si>
  <si>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</si>
  <si>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</si>
  <si>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</si>
  <si>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</si>
  <si>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</si>
  <si>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</si>
  <si>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</si>
  <si>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</si>
  <si>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</si>
  <si>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</si>
  <si>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</si>
  <si>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</si>
  <si>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</si>
  <si>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</si>
  <si>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</si>
  <si>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</si>
  <si>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</si>
  <si>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</si>
  <si>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</si>
  <si>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</si>
  <si>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</si>
  <si>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</si>
  <si>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</si>
  <si>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</si>
  <si>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</si>
  <si>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</si>
  <si>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</si>
  <si>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</si>
  <si>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</si>
  <si>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</si>
  <si>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</si>
  <si>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</si>
  <si>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</si>
  <si>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</si>
  <si>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</si>
  <si>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</si>
  <si>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</si>
  <si>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</si>
  <si>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</si>
  <si>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</si>
  <si>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</si>
  <si>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</si>
  <si>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</si>
  <si>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</si>
  <si>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</si>
  <si>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</si>
  <si>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</si>
  <si>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</si>
  <si>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</si>
  <si>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</si>
  <si>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</si>
  <si>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</si>
  <si>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</si>
  <si>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</si>
  <si>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</si>
  <si>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</si>
  <si>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</si>
  <si>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</si>
  <si>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</si>
  <si>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</si>
  <si>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</si>
  <si>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</si>
  <si>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</si>
  <si>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</si>
  <si>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</si>
  <si>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</si>
  <si>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</si>
  <si>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</si>
  <si>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</si>
  <si>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</si>
  <si>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</si>
  <si>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</si>
  <si>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</si>
  <si>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</si>
  <si>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</si>
  <si>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</si>
  <si>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</si>
  <si>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</si>
  <si>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</si>
  <si>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</si>
  <si>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</si>
  <si>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</si>
  <si>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</si>
  <si>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</si>
  <si>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</si>
  <si>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</si>
  <si>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</si>
  <si>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</si>
  <si>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</si>
  <si>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</si>
  <si>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</si>
  <si>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</si>
  <si>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</si>
  <si>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</si>
  <si>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</si>
  <si>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</si>
  <si>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</si>
  <si>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</si>
  <si>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</si>
  <si>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</si>
  <si>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</si>
  <si>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</si>
  <si>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</si>
  <si>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</si>
  <si>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</si>
  <si>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</si>
  <si>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</si>
  <si>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</si>
  <si>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</si>
  <si>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</si>
  <si>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</si>
  <si>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</si>
  <si>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</si>
  <si>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</si>
  <si>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</si>
  <si>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</si>
  <si>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</si>
  <si>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</si>
  <si>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</si>
  <si>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</si>
  <si>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</si>
  <si>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</si>
  <si>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</si>
  <si>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</si>
  <si>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</si>
  <si>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</si>
  <si>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</si>
  <si>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</si>
  <si>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</si>
  <si>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</si>
  <si>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</si>
  <si>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</si>
  <si>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</si>
  <si>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</si>
  <si>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</si>
  <si>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</si>
  <si>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</si>
  <si>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</si>
  <si>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</si>
  <si>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</si>
  <si>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</si>
  <si>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</si>
  <si>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</si>
  <si>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</si>
  <si>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</si>
  <si>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</si>
  <si>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</si>
  <si>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</si>
  <si>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</si>
  <si>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</si>
  <si>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</si>
  <si>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</si>
  <si>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</si>
  <si>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</si>
  <si>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</si>
  <si>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</si>
  <si>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</si>
  <si>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</si>
  <si>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</si>
  <si>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</si>
  <si>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</si>
  <si>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</si>
  <si>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</si>
  <si>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</si>
  <si>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</si>
  <si>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</si>
  <si>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</si>
  <si>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</si>
  <si>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</si>
  <si>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</si>
  <si>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</si>
  <si>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</si>
  <si>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</si>
  <si>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</si>
  <si>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</si>
  <si>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</si>
  <si>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</si>
  <si>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</si>
  <si>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</si>
  <si>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</si>
  <si>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</si>
  <si>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</si>
  <si>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</si>
  <si>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</si>
  <si>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</si>
  <si>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</si>
  <si>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</si>
  <si>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</si>
  <si>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</si>
  <si>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</si>
  <si>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</si>
  <si>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</si>
  <si>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</si>
  <si>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</si>
  <si>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</si>
  <si>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</si>
  <si>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</si>
  <si>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</si>
  <si>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</si>
  <si>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</si>
  <si>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</si>
  <si>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</si>
  <si>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</si>
  <si>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</si>
  <si>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</si>
  <si>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</si>
  <si>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</si>
  <si>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</si>
  <si>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</si>
  <si>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</si>
  <si>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</si>
  <si>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</si>
  <si>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</si>
  <si>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</si>
  <si>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</si>
  <si>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</si>
  <si>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</si>
  <si>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</si>
  <si>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</si>
  <si>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</si>
  <si>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</si>
  <si>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</si>
  <si>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</si>
  <si>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</si>
  <si>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</si>
  <si>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</si>
  <si>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</si>
  <si>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</si>
  <si>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</si>
  <si>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</si>
  <si>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</si>
  <si>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</si>
  <si>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</si>
  <si>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</si>
  <si>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</si>
  <si>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</si>
  <si>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</si>
  <si>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</si>
  <si>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</si>
  <si>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</si>
  <si>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</si>
  <si>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</si>
  <si>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</si>
  <si>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</si>
  <si>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</si>
  <si>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</si>
  <si>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</si>
  <si>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</si>
  <si>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</si>
  <si>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</si>
  <si>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</si>
  <si>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</si>
  <si>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</si>
  <si>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</si>
  <si>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</si>
  <si>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</si>
  <si>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</si>
  <si>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</si>
  <si>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</si>
  <si>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</si>
  <si>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</si>
  <si>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</si>
  <si>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</si>
  <si>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</si>
  <si>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</si>
  <si>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</si>
  <si>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</si>
  <si>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</si>
  <si>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</si>
  <si>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</si>
  <si>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</si>
  <si>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</si>
  <si>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</si>
  <si>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</si>
  <si>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</si>
  <si>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</si>
  <si>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</si>
  <si>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</si>
  <si>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</si>
  <si>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</si>
  <si>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</si>
  <si>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</si>
  <si>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</si>
  <si>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</si>
  <si>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</si>
  <si>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</si>
  <si>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</si>
  <si>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</si>
  <si>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</si>
  <si>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</si>
  <si>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</si>
  <si>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</si>
  <si>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</si>
  <si>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</si>
  <si>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</si>
  <si>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</si>
  <si>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</si>
  <si>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</si>
  <si>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</si>
  <si>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</si>
  <si>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</si>
  <si>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</si>
  <si>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</si>
  <si>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</si>
  <si>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</si>
  <si>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</si>
  <si>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</si>
  <si>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</si>
  <si>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</si>
  <si>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</si>
  <si>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</si>
  <si>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</si>
  <si>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</si>
  <si>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</si>
  <si>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</si>
  <si>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</si>
  <si>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</si>
  <si>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</si>
  <si>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</si>
  <si>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</si>
  <si>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</si>
  <si>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</si>
  <si>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</si>
  <si>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</si>
  <si>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</si>
  <si>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</si>
  <si>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</si>
  <si>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</si>
  <si>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</si>
  <si>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</si>
  <si>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</si>
  <si>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</si>
  <si>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</si>
  <si>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</si>
  <si>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</si>
  <si>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</si>
  <si>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</si>
  <si>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</si>
  <si>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</si>
  <si>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</si>
  <si>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</si>
  <si>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</si>
  <si>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</si>
  <si>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</si>
  <si>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</si>
  <si>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</si>
  <si>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</si>
  <si>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</si>
  <si>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</si>
  <si>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</si>
  <si>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</si>
  <si>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</si>
  <si>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</si>
  <si>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</si>
  <si>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</si>
  <si>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</si>
  <si>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</si>
  <si>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</si>
  <si>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</si>
  <si>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</si>
  <si>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</si>
  <si>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</si>
  <si>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</si>
  <si>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</si>
  <si>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</si>
  <si>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</si>
  <si>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</si>
  <si>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</si>
  <si>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</si>
  <si>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</si>
  <si>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</si>
  <si>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</si>
  <si>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</si>
  <si>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</si>
  <si>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</si>
  <si>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</si>
  <si>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</si>
  <si>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</si>
  <si>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</si>
  <si>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</si>
  <si>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</si>
  <si>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</si>
  <si>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</si>
  <si>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</si>
  <si>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</si>
  <si>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</si>
  <si>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</si>
  <si>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</si>
  <si>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</si>
  <si>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</si>
  <si>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</si>
  <si>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</si>
  <si>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</si>
  <si>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</si>
  <si>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</si>
  <si>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</si>
  <si>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</si>
  <si>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</si>
  <si>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</si>
  <si>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</si>
  <si>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</si>
  <si>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</si>
  <si>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</si>
  <si>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</si>
  <si>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</si>
  <si>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</si>
  <si>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</si>
  <si>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</si>
  <si>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</si>
  <si>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</si>
  <si>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</si>
  <si>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</si>
  <si>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</si>
  <si>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</si>
  <si>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</si>
  <si>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</si>
  <si>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</si>
  <si>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</si>
  <si>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</si>
  <si>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</si>
  <si>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</si>
  <si>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</si>
  <si>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</si>
  <si>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</si>
  <si>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</si>
  <si>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</si>
  <si>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</si>
  <si>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</si>
  <si>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</si>
  <si>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</si>
  <si>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</si>
  <si>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</si>
  <si>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</si>
  <si>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</si>
  <si>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</si>
  <si>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</si>
  <si>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</si>
  <si>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</si>
  <si>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</si>
  <si>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</si>
  <si>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</si>
  <si>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</si>
  <si>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</si>
  <si>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</si>
  <si>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</si>
  <si>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</si>
  <si>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</si>
  <si>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</si>
  <si>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</si>
  <si>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</si>
  <si>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</si>
  <si>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</si>
  <si>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</si>
  <si>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</si>
  <si>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</si>
  <si>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</si>
  <si>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</si>
  <si>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</si>
  <si>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</si>
  <si>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</si>
  <si>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</si>
  <si>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</si>
  <si>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</si>
  <si>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</si>
  <si>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</si>
  <si>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</si>
  <si>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</si>
  <si>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</si>
  <si>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</si>
  <si>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</si>
  <si>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</si>
  <si>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</si>
  <si>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</si>
  <si>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</si>
  <si>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</si>
  <si>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</si>
  <si>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</si>
  <si>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</si>
  <si>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</si>
  <si>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</si>
  <si>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</si>
  <si>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</si>
  <si>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</si>
  <si>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</si>
  <si>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</si>
  <si>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</si>
  <si>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</si>
  <si>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</si>
  <si>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</si>
  <si>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</si>
  <si>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</si>
  <si>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</si>
  <si>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</si>
  <si>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</si>
  <si>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</si>
  <si>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</si>
  <si>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</si>
  <si>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</si>
  <si>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</si>
  <si>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</si>
  <si>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</si>
  <si>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</si>
  <si>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</si>
  <si>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</si>
  <si>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</si>
  <si>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</si>
  <si>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</si>
  <si>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</si>
  <si>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</si>
  <si>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</si>
  <si>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</si>
  <si>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</si>
  <si>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</si>
  <si>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</si>
  <si>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</si>
  <si>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</si>
  <si>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</si>
  <si>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</si>
  <si>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</si>
  <si>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</si>
  <si>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</si>
  <si>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</si>
  <si>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</si>
  <si>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</si>
  <si>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</si>
  <si>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</si>
  <si>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</si>
  <si>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</si>
  <si>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</si>
  <si>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</si>
  <si>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</si>
  <si>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</si>
  <si>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</si>
  <si>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</si>
  <si>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</si>
  <si>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</si>
  <si>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</si>
  <si>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</si>
  <si>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</si>
  <si>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</si>
  <si>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</si>
  <si>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</si>
  <si>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</si>
  <si>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</si>
  <si>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</si>
  <si>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</si>
  <si>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</si>
  <si>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</si>
  <si>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</si>
  <si>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</si>
  <si>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</si>
  <si>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</si>
  <si>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</si>
  <si>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</si>
  <si>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</si>
  <si>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</si>
  <si>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</si>
  <si>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</si>
  <si>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</si>
  <si>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</si>
  <si>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</si>
  <si>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</si>
  <si>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</si>
  <si>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</si>
  <si>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</si>
  <si>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</si>
  <si>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</si>
  <si>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</si>
  <si>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</si>
  <si>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</si>
  <si>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</si>
  <si>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</si>
  <si>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</si>
  <si>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</si>
  <si>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</si>
  <si>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</si>
  <si>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</si>
  <si>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</si>
  <si>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</si>
  <si>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</si>
  <si>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</si>
  <si>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</si>
  <si>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</si>
  <si>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</si>
  <si>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</si>
  <si>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</si>
  <si>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</si>
  <si>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</si>
  <si>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</si>
  <si>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</si>
  <si>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</si>
  <si>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</si>
  <si>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</si>
  <si>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</si>
  <si>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</si>
  <si>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</si>
  <si>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</si>
  <si>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</si>
  <si>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</si>
  <si>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</si>
  <si>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</si>
  <si>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</si>
  <si>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</si>
  <si>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</si>
  <si>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</si>
  <si>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</si>
  <si>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</si>
  <si>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</si>
  <si>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</si>
  <si>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</si>
  <si>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</si>
  <si>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</si>
  <si>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</si>
  <si>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</si>
  <si>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</si>
  <si>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</si>
  <si>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</si>
  <si>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</si>
  <si>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</si>
  <si>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</si>
  <si>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</si>
  <si>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</si>
  <si>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</si>
  <si>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</si>
  <si>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</si>
  <si>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</si>
  <si>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</si>
  <si>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</si>
  <si>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</si>
  <si>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</si>
  <si>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</si>
  <si>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</si>
  <si>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</si>
  <si>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</si>
  <si>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</si>
  <si>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</si>
  <si>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</si>
  <si>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</si>
  <si>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</si>
  <si>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</si>
  <si>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</si>
  <si>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</si>
  <si>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</si>
  <si>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</si>
  <si>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</si>
  <si>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</si>
  <si>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</si>
  <si>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</si>
  <si>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</si>
  <si>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</si>
  <si>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</si>
  <si>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</si>
  <si>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</si>
  <si>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</si>
  <si>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</si>
  <si>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</si>
  <si>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</si>
  <si>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</si>
  <si>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</si>
  <si>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</si>
  <si>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</si>
  <si>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</si>
  <si>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</si>
  <si>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</si>
  <si>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</si>
  <si>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</si>
  <si>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</si>
  <si>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</si>
  <si>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</si>
  <si>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</si>
  <si>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</si>
  <si>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</si>
  <si>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</si>
  <si>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</si>
  <si>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</si>
  <si>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</si>
  <si>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</si>
  <si>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</si>
  <si>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</si>
  <si>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</si>
  <si>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</si>
  <si>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</si>
  <si>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</si>
  <si>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</si>
  <si>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</si>
  <si>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</si>
  <si>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</si>
  <si>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</si>
  <si>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</si>
  <si>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</si>
  <si>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</si>
  <si>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</si>
  <si>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</si>
  <si>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</si>
  <si>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</si>
  <si>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</si>
  <si>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</si>
  <si>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</si>
  <si>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</si>
  <si>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</si>
  <si>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</si>
  <si>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</si>
  <si>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</si>
  <si>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</si>
  <si>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</si>
  <si>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</si>
  <si>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</si>
  <si>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</si>
  <si>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</si>
  <si>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</si>
  <si>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</si>
  <si>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</si>
  <si>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</si>
  <si>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</si>
  <si>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</si>
  <si>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</si>
  <si>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</si>
  <si>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</si>
  <si>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</si>
  <si>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</si>
  <si>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</si>
  <si>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</si>
  <si>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</si>
  <si>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</si>
  <si>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</si>
  <si>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</si>
  <si>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</si>
  <si>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</si>
  <si>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</si>
  <si>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</si>
  <si>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</si>
  <si>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</si>
  <si>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</si>
  <si>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</si>
  <si>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</si>
  <si>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</si>
  <si>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</si>
  <si>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</si>
  <si>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</si>
  <si>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</si>
  <si>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</si>
  <si>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</si>
  <si>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</si>
  <si>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</si>
  <si>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</si>
  <si>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</si>
  <si>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</si>
  <si>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</si>
  <si>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</si>
  <si>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</si>
  <si>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</si>
  <si>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</si>
  <si>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</si>
  <si>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</si>
  <si>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</si>
  <si>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</si>
  <si>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</si>
  <si>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</si>
  <si>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</si>
  <si>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</si>
  <si>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</si>
  <si>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</si>
  <si>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</si>
  <si>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</si>
  <si>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</si>
  <si>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</si>
  <si>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</si>
  <si>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</si>
  <si>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</si>
  <si>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</si>
  <si>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</si>
  <si>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</si>
  <si>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</si>
  <si>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</si>
  <si>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</si>
  <si>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</si>
  <si>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</si>
  <si>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</si>
  <si>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</si>
  <si>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</si>
  <si>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</si>
  <si>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</si>
  <si>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</si>
  <si>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</si>
  <si>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</si>
  <si>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</si>
  <si>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</si>
  <si>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</si>
  <si>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</si>
  <si>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</si>
  <si>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</si>
  <si>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</si>
  <si>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</si>
  <si>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</si>
  <si>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</si>
  <si>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</si>
  <si>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</si>
  <si>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</si>
  <si>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</si>
  <si>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</si>
  <si>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</si>
  <si>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</si>
  <si>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</si>
  <si>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</si>
  <si>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</si>
  <si>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</si>
  <si>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</si>
  <si>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</si>
  <si>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</si>
  <si>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</si>
  <si>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</si>
  <si>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</si>
  <si>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</si>
  <si>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</si>
  <si>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</si>
  <si>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</si>
  <si>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</si>
  <si>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</si>
  <si>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</si>
  <si>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</si>
  <si>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</si>
  <si>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</si>
  <si>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</si>
  <si>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</si>
  <si>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</si>
  <si>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</si>
  <si>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</si>
  <si>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</si>
  <si>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</si>
  <si>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</si>
  <si>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</si>
  <si>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</si>
  <si>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</si>
  <si>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</si>
  <si>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</si>
  <si>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</si>
  <si>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</si>
  <si>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</si>
  <si>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</si>
  <si>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</si>
  <si>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</si>
  <si>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</si>
  <si>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</si>
  <si>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</si>
  <si>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</si>
  <si>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</si>
  <si>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</si>
  <si>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</si>
  <si>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</si>
  <si>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</si>
  <si>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</si>
  <si>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</si>
  <si>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</si>
  <si>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</si>
  <si>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</si>
  <si>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</si>
  <si>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</si>
  <si>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</si>
  <si>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</si>
  <si>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</si>
  <si>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</si>
  <si>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</si>
  <si>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</si>
  <si>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</si>
  <si>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</si>
  <si>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</si>
  <si>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</si>
  <si>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</si>
  <si>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</si>
  <si>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</si>
  <si>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</si>
  <si>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</si>
  <si>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</si>
  <si>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</si>
  <si>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</si>
  <si>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</si>
  <si>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</si>
  <si>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</si>
  <si>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</si>
  <si>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</si>
  <si>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</si>
  <si>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</si>
  <si>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</si>
  <si>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</si>
  <si>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</si>
  <si>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</si>
  <si>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</si>
  <si>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</si>
  <si>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</si>
  <si>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</si>
  <si>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</si>
  <si>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</si>
  <si>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</si>
  <si>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</si>
  <si>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</si>
  <si>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</si>
  <si>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</si>
  <si>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</si>
  <si>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</si>
  <si>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</si>
  <si>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</si>
  <si>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</si>
  <si>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</si>
  <si>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</si>
  <si>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</si>
  <si>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</si>
  <si>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</si>
  <si>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</si>
  <si>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</si>
  <si>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</si>
  <si>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</si>
  <si>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</si>
  <si>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</si>
  <si>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</si>
  <si>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</si>
  <si>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</si>
  <si>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</si>
  <si>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</si>
  <si>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</si>
  <si>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</si>
  <si>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</si>
  <si>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</si>
  <si>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</si>
  <si>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</si>
  <si>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</si>
  <si>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</si>
  <si>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</si>
  <si>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</si>
  <si>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</si>
  <si>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</si>
  <si>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</si>
  <si>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</si>
  <si>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</si>
  <si>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</si>
  <si>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</si>
  <si>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</si>
  <si>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</si>
  <si>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</si>
  <si>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</si>
  <si>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</si>
  <si>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</si>
  <si>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</si>
  <si>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</si>
  <si>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</si>
  <si>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</si>
  <si>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</si>
  <si>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</si>
  <si>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</si>
  <si>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</si>
  <si>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</si>
  <si>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</si>
  <si>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</si>
  <si>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</si>
  <si>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</si>
  <si>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</si>
  <si>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</si>
  <si>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</si>
  <si>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</si>
  <si>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</si>
  <si>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</si>
  <si>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</si>
  <si>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</si>
  <si>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</si>
  <si>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</si>
  <si>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</si>
  <si>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</si>
  <si>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</si>
  <si>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</si>
  <si>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</si>
  <si>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</si>
  <si>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</si>
  <si>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</si>
  <si>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</si>
  <si>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</si>
  <si>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</si>
  <si>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</si>
  <si>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</si>
  <si>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</si>
  <si>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</si>
  <si>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</si>
  <si>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</si>
  <si>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</si>
  <si>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</si>
  <si>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</si>
  <si>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</si>
  <si>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</si>
  <si>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</si>
  <si>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</si>
  <si>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</si>
  <si>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</si>
  <si>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</si>
  <si>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</si>
  <si>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</si>
  <si>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</si>
  <si>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</si>
  <si>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</si>
  <si>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</si>
  <si>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</si>
  <si>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</si>
  <si>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</si>
  <si>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</si>
  <si>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</si>
  <si>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</si>
  <si>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</si>
  <si>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</si>
  <si>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</si>
  <si>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</si>
  <si>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</si>
  <si>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</si>
  <si>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</si>
  <si>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</si>
  <si>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</si>
  <si>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</si>
  <si>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</si>
  <si>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</si>
  <si>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</si>
  <si>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</si>
  <si>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</si>
  <si>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</si>
  <si>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</si>
  <si>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</si>
  <si>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</si>
  <si>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</si>
  <si>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</si>
  <si>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</si>
  <si>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</si>
  <si>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</si>
  <si>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</si>
  <si>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</si>
  <si>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</si>
  <si>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</si>
  <si>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</si>
  <si>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</si>
  <si>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</si>
  <si>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</si>
  <si>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</si>
  <si>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</si>
  <si>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</si>
  <si>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</si>
  <si>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</si>
  <si>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</si>
  <si>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</si>
  <si>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</si>
  <si>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</si>
  <si>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</si>
  <si>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</si>
  <si>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</si>
  <si>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</si>
  <si>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</si>
  <si>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</si>
  <si>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</si>
  <si>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</si>
  <si>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</si>
  <si>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</si>
  <si>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</si>
  <si>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</si>
  <si>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</si>
  <si>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</si>
  <si>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</si>
  <si>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</si>
  <si>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</si>
  <si>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</si>
  <si>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</si>
  <si>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</si>
  <si>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</si>
  <si>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</si>
  <si>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</si>
  <si>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</si>
  <si>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</si>
  <si>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</si>
  <si>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</si>
  <si>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</si>
  <si>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</si>
  <si>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</si>
  <si>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</si>
  <si>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</si>
  <si>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</si>
  <si>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</si>
  <si>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</si>
  <si>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</si>
  <si>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</si>
  <si>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</si>
  <si>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</si>
  <si>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</si>
  <si>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</si>
  <si>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</si>
  <si>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</si>
  <si>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</si>
  <si>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</si>
  <si>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</si>
  <si>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</si>
  <si>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</si>
  <si>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</si>
  <si>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</si>
  <si>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</si>
  <si>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</si>
  <si>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</si>
  <si>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</si>
  <si>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</si>
  <si>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</si>
  <si>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</si>
  <si>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</si>
  <si>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</si>
  <si>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</si>
  <si>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</si>
  <si>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</si>
  <si>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</si>
  <si>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</si>
  <si>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</si>
  <si>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</si>
  <si>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</si>
  <si>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</si>
  <si>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</si>
  <si>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</si>
  <si>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</si>
  <si>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</si>
  <si>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</si>
  <si>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</si>
  <si>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</si>
  <si>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</si>
  <si>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</si>
  <si>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</si>
  <si>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</si>
  <si>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</si>
  <si>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</si>
  <si>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</si>
  <si>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</si>
  <si>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</si>
  <si>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</si>
  <si>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</si>
  <si>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</si>
  <si>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</si>
  <si>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</si>
  <si>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</si>
  <si>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</si>
  <si>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</si>
  <si>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</si>
  <si>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</si>
  <si>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</si>
  <si>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</si>
  <si>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</si>
  <si>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</si>
  <si>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</si>
  <si>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</si>
  <si>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</si>
  <si>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</si>
  <si>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</si>
  <si>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</si>
  <si>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</si>
  <si>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</si>
  <si>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</si>
  <si>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</si>
  <si>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</si>
  <si>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</si>
  <si>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</si>
  <si>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</si>
  <si>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</si>
  <si>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</si>
  <si>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</si>
  <si>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</si>
  <si>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</si>
  <si>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</si>
  <si>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</si>
  <si>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</si>
  <si>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</si>
  <si>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</si>
  <si>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</si>
  <si>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</si>
  <si>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</si>
  <si>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</si>
  <si>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</si>
  <si>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</si>
  <si>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</si>
  <si>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</si>
  <si>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</si>
  <si>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</si>
  <si>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</si>
  <si>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</si>
  <si>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</si>
  <si>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</si>
  <si>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</si>
  <si>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</si>
  <si>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</si>
  <si>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</si>
  <si>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</si>
  <si>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</si>
  <si>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</si>
  <si>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</si>
  <si>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</si>
  <si>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</si>
  <si>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</si>
  <si>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</si>
  <si>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</si>
  <si>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</si>
  <si>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</si>
  <si>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</si>
  <si>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</si>
  <si>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</si>
  <si>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</si>
  <si>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</si>
  <si>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</si>
  <si>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</si>
  <si>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</si>
  <si>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</si>
  <si>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</si>
  <si>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</si>
  <si>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</si>
  <si>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</si>
  <si>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</si>
  <si>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</si>
  <si>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</si>
  <si>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</si>
  <si>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</si>
  <si>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</si>
  <si>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</si>
  <si>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</si>
  <si>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</si>
  <si>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</si>
  <si>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</si>
  <si>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</si>
  <si>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</si>
  <si>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</si>
  <si>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</si>
  <si>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</si>
  <si>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</si>
  <si>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</si>
  <si>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</si>
  <si>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</si>
  <si>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</si>
  <si>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</si>
  <si>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</si>
  <si>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</si>
  <si>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</si>
  <si>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</si>
  <si>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</si>
  <si>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</si>
  <si>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</si>
  <si>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</si>
  <si>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</si>
  <si>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</si>
  <si>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</si>
  <si>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</si>
  <si>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</si>
  <si>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</si>
  <si>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</si>
  <si>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</si>
  <si>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</si>
  <si>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</si>
  <si>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</si>
  <si>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</si>
  <si>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</si>
  <si>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</si>
  <si>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</si>
  <si>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</si>
  <si>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</si>
  <si>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</si>
  <si>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</si>
  <si>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</si>
  <si>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</si>
  <si>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</si>
  <si>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</si>
  <si>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</si>
  <si>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</si>
  <si>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</si>
  <si>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</si>
  <si>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</si>
  <si>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</si>
  <si>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</si>
  <si>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</si>
  <si>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</si>
  <si>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</si>
  <si>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</si>
  <si>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</si>
  <si>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</si>
  <si>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</si>
  <si>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</si>
  <si>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</si>
  <si>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</si>
  <si>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</si>
  <si>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</si>
  <si>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</si>
  <si>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</si>
  <si>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</si>
  <si>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</si>
  <si>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</si>
  <si>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</si>
  <si>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</si>
  <si>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</si>
  <si>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</si>
  <si>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</si>
  <si>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</si>
  <si>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</si>
  <si>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</si>
  <si>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</si>
  <si>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</si>
  <si>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</si>
  <si>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</si>
  <si>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</si>
  <si>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</si>
  <si>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</si>
  <si>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</si>
  <si>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</si>
  <si>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</si>
  <si>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</si>
  <si>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</si>
  <si>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</si>
  <si>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</si>
  <si>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</si>
  <si>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</si>
  <si>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</si>
  <si>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</si>
  <si>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</si>
  <si>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</si>
  <si>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</si>
  <si>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</si>
  <si>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</si>
  <si>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</si>
  <si>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</si>
  <si>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</si>
  <si>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</si>
  <si>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</si>
  <si>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</si>
  <si>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</si>
  <si>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</si>
  <si>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</si>
  <si>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</si>
  <si>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</si>
  <si>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</si>
  <si>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</si>
  <si>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</si>
  <si>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</si>
  <si>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</si>
  <si>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</si>
  <si>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</si>
  <si>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</si>
  <si>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</si>
  <si>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</si>
  <si>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</si>
  <si>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</si>
  <si>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</si>
  <si>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</si>
  <si>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</si>
  <si>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</si>
  <si>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</si>
  <si>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</si>
  <si>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</si>
  <si>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</si>
  <si>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</si>
  <si>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</si>
  <si>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</si>
  <si>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</si>
  <si>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</si>
  <si>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</si>
  <si>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</si>
  <si>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</si>
  <si>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</si>
  <si>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</si>
  <si>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</si>
  <si>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</si>
  <si>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</si>
  <si>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</si>
  <si>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</si>
  <si>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</si>
  <si>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</si>
  <si>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</si>
  <si>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</si>
  <si>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</si>
  <si>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</si>
  <si>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</si>
  <si>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</si>
  <si>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</si>
  <si>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</si>
  <si>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</si>
  <si>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</si>
  <si>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</si>
  <si>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</si>
  <si>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</si>
  <si>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</si>
  <si>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</si>
  <si>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</si>
  <si>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</si>
  <si>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</si>
  <si>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</si>
  <si>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</si>
  <si>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</si>
  <si>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</si>
  <si>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</si>
  <si>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</si>
  <si>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</si>
  <si>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</si>
  <si>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</si>
  <si>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</si>
  <si>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</si>
  <si>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</si>
  <si>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</si>
  <si>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</si>
  <si>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</si>
  <si>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</si>
  <si>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</si>
  <si>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</si>
  <si>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</si>
  <si>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</si>
  <si>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</si>
  <si>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</si>
  <si>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</si>
  <si>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</si>
  <si>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</si>
  <si>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</si>
  <si>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</si>
  <si>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</si>
  <si>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</si>
  <si>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</si>
  <si>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</si>
  <si>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</si>
  <si>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</si>
  <si>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</si>
  <si>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</si>
  <si>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</si>
  <si>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</si>
  <si>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</si>
  <si>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</si>
  <si>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</si>
  <si>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</si>
  <si>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</si>
  <si>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</si>
  <si>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</si>
  <si>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</si>
  <si>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</si>
  <si>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</si>
  <si>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</si>
  <si>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</si>
  <si>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</si>
  <si>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</si>
  <si>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</si>
  <si>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</si>
  <si>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</si>
  <si>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</si>
  <si>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</si>
  <si>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</si>
  <si>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</si>
  <si>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</si>
  <si>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</si>
  <si>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</si>
  <si>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</si>
  <si>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</si>
  <si>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</si>
  <si>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</si>
  <si>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</si>
  <si>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</si>
  <si>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</si>
  <si>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</si>
  <si>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</si>
  <si>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</si>
  <si>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</si>
  <si>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</si>
  <si>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</si>
  <si>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</si>
  <si>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</si>
  <si>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</si>
  <si>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</si>
  <si>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</si>
  <si>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</si>
  <si>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</si>
  <si>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</si>
  <si>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</si>
  <si>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</si>
  <si>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</si>
  <si>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</si>
  <si>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</si>
  <si>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</si>
  <si>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</si>
  <si>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</si>
  <si>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</si>
  <si>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</si>
  <si>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</si>
  <si>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</si>
  <si>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</si>
  <si>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</si>
  <si>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</si>
  <si>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</si>
  <si>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</si>
  <si>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</si>
  <si>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</si>
  <si>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</si>
  <si>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</si>
  <si>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</si>
  <si>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</si>
  <si>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</si>
  <si>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</si>
  <si>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</si>
  <si>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</si>
  <si>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</si>
  <si>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</si>
  <si>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</si>
  <si>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</si>
  <si>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</si>
  <si>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</si>
  <si>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</si>
  <si>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</si>
  <si>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</si>
  <si>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</si>
  <si>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</si>
  <si>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</si>
  <si>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</si>
  <si>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</si>
  <si>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</si>
  <si>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</si>
  <si>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</si>
  <si>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</si>
  <si>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</si>
  <si>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</si>
  <si>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</si>
  <si>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</si>
  <si>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</si>
  <si>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</si>
  <si>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</si>
  <si>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</si>
  <si>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</si>
  <si>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</si>
  <si>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</si>
  <si>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</si>
  <si>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</si>
  <si>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</si>
  <si>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</si>
  <si>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</si>
  <si>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</si>
  <si>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</si>
  <si>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</si>
  <si>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</si>
  <si>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</si>
  <si>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</si>
  <si>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</si>
  <si>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</si>
  <si>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</si>
  <si>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</si>
  <si>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</si>
  <si>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</si>
  <si>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</si>
  <si>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</si>
  <si>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</si>
  <si>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</si>
  <si>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</si>
  <si>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</si>
  <si>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</si>
  <si>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</si>
  <si>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</si>
  <si>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</si>
  <si>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</si>
  <si>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</si>
  <si>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</si>
  <si>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</si>
  <si>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</si>
  <si>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</si>
  <si>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</si>
  <si>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</si>
  <si>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</si>
  <si>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</si>
  <si>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</si>
  <si>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</si>
  <si>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</si>
  <si>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</si>
  <si>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</si>
  <si>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</si>
  <si>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</si>
  <si>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</si>
  <si>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</si>
  <si>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</si>
  <si>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</si>
  <si>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</si>
  <si>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</si>
  <si>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</si>
  <si>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</si>
  <si>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</si>
  <si>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</si>
  <si>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</si>
  <si>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</si>
  <si>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</si>
  <si>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</si>
  <si>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</si>
  <si>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</si>
  <si>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</si>
  <si>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</si>
  <si>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</si>
  <si>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</si>
  <si>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</si>
  <si>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</si>
  <si>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</si>
  <si>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</si>
  <si>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</si>
  <si>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</si>
  <si>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</si>
  <si>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</si>
  <si>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</si>
  <si>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</si>
  <si>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</si>
  <si>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</si>
  <si>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</si>
  <si>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</si>
  <si>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</si>
  <si>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</si>
  <si>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</si>
  <si>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</si>
  <si>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</si>
  <si>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</si>
  <si>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</si>
  <si>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</si>
  <si>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</si>
  <si>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</si>
  <si>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</si>
  <si>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</si>
  <si>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</si>
  <si>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</si>
  <si>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</si>
  <si>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</si>
  <si>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</si>
  <si>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</si>
  <si>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</si>
  <si>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</si>
  <si>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</si>
  <si>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</si>
  <si>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</si>
  <si>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</si>
  <si>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</si>
  <si>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</si>
  <si>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</si>
  <si>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</si>
  <si>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</si>
  <si>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</si>
  <si>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</si>
  <si>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</si>
  <si>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</si>
  <si>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</si>
  <si>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</si>
  <si>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</si>
  <si>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</si>
  <si>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</si>
  <si>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</si>
  <si>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</si>
  <si>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</si>
  <si>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</si>
  <si>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</si>
  <si>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</si>
  <si>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</si>
  <si>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</si>
  <si>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</si>
  <si>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</si>
  <si>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</si>
  <si>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</si>
  <si>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</si>
  <si>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</si>
  <si>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</si>
  <si>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</si>
  <si>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</si>
  <si>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</si>
  <si>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</si>
  <si>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</si>
  <si>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</si>
  <si>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</si>
  <si>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</si>
  <si>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</si>
  <si>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</si>
  <si>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</si>
  <si>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</si>
  <si>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</si>
  <si>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</si>
  <si>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</si>
  <si>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</si>
  <si>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</si>
  <si>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</si>
  <si>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</si>
  <si>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</si>
  <si>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</si>
  <si>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</si>
  <si>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</si>
  <si>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</si>
  <si>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</si>
  <si>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</si>
  <si>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</si>
  <si>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</si>
  <si>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</si>
  <si>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</si>
  <si>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</si>
  <si>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</si>
  <si>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</si>
  <si>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</si>
  <si>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</si>
  <si>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</si>
  <si>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</si>
  <si>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</si>
  <si>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</si>
  <si>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</si>
  <si>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</si>
  <si>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</si>
  <si>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</si>
  <si>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</si>
  <si>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</si>
  <si>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</si>
  <si>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</si>
  <si>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</si>
  <si>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</si>
  <si>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</si>
  <si>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</si>
  <si>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</si>
  <si>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</si>
  <si>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</si>
  <si>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</si>
  <si>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</si>
  <si>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</si>
  <si>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</si>
  <si>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</si>
  <si>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</si>
  <si>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</si>
  <si>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</si>
  <si>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</si>
  <si>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</si>
  <si>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</si>
  <si>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</si>
  <si>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</si>
  <si>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</si>
  <si>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</si>
  <si>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</si>
  <si>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</si>
  <si>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</si>
  <si>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</si>
  <si>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</si>
  <si>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</si>
  <si>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</si>
  <si>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</si>
  <si>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</si>
  <si>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</si>
  <si>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</si>
  <si>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</si>
  <si>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</si>
  <si>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</si>
  <si>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</si>
  <si>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</si>
  <si>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</si>
  <si>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</si>
  <si>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</si>
  <si>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</si>
  <si>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</si>
  <si>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</si>
  <si>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</si>
  <si>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</si>
  <si>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</si>
  <si>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</si>
  <si>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</si>
  <si>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</si>
  <si>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</si>
  <si>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</si>
  <si>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</si>
  <si>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</si>
  <si>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</si>
  <si>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</si>
  <si>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</si>
  <si>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</si>
  <si>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</si>
  <si>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</si>
  <si>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</si>
  <si>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</si>
  <si>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</si>
  <si>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</si>
  <si>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</si>
  <si>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</si>
  <si>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</si>
  <si>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</si>
  <si>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</si>
  <si>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</si>
  <si>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</si>
  <si>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</si>
  <si>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</si>
  <si>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</si>
  <si>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</si>
  <si>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</si>
  <si>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</si>
  <si>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</si>
  <si>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</si>
  <si>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</si>
  <si>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</si>
  <si>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</si>
  <si>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</si>
  <si>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</si>
  <si>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</si>
  <si>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</si>
  <si>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</si>
  <si>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</si>
  <si>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</si>
  <si>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</si>
  <si>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</si>
  <si>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</si>
  <si>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</si>
  <si>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</si>
  <si>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</si>
  <si>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</si>
  <si>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</si>
  <si>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</si>
  <si>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</si>
  <si>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</si>
  <si>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</si>
  <si>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</si>
  <si>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</si>
  <si>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</si>
  <si>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</si>
  <si>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</si>
  <si>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</si>
  <si>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</si>
  <si>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</si>
  <si>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</si>
  <si>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</si>
  <si>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</si>
  <si>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</si>
  <si>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</si>
  <si>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</si>
  <si>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</si>
  <si>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</si>
  <si>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</si>
  <si>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</si>
  <si>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</si>
  <si>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</si>
  <si>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</si>
  <si>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</si>
  <si>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</si>
  <si>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</si>
  <si>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</si>
  <si>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</si>
  <si>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</si>
  <si>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</si>
  <si>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</si>
  <si>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</si>
  <si>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</si>
  <si>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</si>
  <si>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</si>
  <si>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</si>
  <si>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</si>
  <si>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</si>
  <si>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</si>
  <si>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</si>
  <si>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</si>
  <si>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</si>
  <si>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</si>
  <si>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</si>
  <si>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</si>
  <si>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</si>
  <si>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</si>
  <si>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</si>
  <si>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</si>
  <si>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</si>
  <si>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</si>
  <si>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</si>
  <si>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</si>
  <si>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</si>
  <si>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</si>
  <si>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</si>
  <si>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</si>
  <si>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</si>
  <si>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</si>
  <si>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</si>
  <si>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</si>
  <si>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</si>
  <si>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</si>
  <si>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</si>
  <si>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</si>
  <si>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</si>
  <si>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</si>
  <si>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</si>
  <si>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</si>
  <si>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</si>
  <si>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</si>
  <si>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</si>
  <si>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</si>
  <si>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</si>
  <si>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</si>
  <si>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</si>
  <si>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</si>
  <si>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</si>
  <si>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</si>
  <si>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</si>
  <si>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</si>
  <si>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</si>
  <si>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</si>
  <si>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</si>
  <si>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</si>
  <si>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</si>
  <si>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</si>
  <si>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</si>
  <si>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</si>
  <si>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</si>
  <si>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</si>
  <si>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</si>
  <si>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</si>
  <si>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</si>
  <si>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</si>
  <si>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</si>
  <si>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</si>
  <si>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</si>
  <si>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</si>
  <si>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</si>
  <si>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</si>
  <si>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</si>
  <si>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</si>
  <si>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</si>
  <si>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</si>
  <si>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</si>
  <si>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</si>
  <si>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</si>
  <si>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</si>
  <si>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</si>
  <si>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</si>
  <si>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</si>
  <si>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</si>
  <si>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</si>
  <si>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</si>
  <si>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</si>
  <si>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</si>
  <si>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</si>
  <si>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</si>
  <si>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</si>
  <si>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</si>
  <si>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</si>
  <si>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</si>
  <si>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</si>
  <si>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</si>
  <si>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</si>
  <si>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</si>
  <si>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</si>
  <si>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</si>
  <si>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</si>
  <si>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</si>
  <si>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</si>
  <si>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</si>
  <si>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</si>
  <si>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</si>
  <si>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</si>
  <si>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</si>
  <si>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</si>
  <si>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</si>
  <si>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</si>
  <si>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</si>
  <si>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</si>
  <si>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</si>
  <si>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</si>
  <si>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</si>
  <si>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</si>
  <si>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</si>
  <si>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</si>
  <si>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</si>
  <si>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</si>
  <si>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</si>
  <si>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</si>
  <si>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</si>
  <si>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</si>
  <si>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</si>
  <si>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</si>
  <si>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</si>
  <si>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</si>
  <si>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</si>
  <si>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</si>
  <si>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</si>
  <si>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</si>
  <si>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</si>
  <si>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</si>
  <si>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</si>
  <si>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</si>
  <si>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</si>
  <si>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</si>
  <si>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</si>
  <si>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</si>
  <si>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</si>
  <si>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</si>
  <si>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</si>
  <si>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</si>
  <si>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</si>
  <si>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</si>
  <si>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</si>
  <si>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</si>
  <si>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</si>
  <si>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</si>
  <si>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</si>
  <si>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</si>
  <si>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</si>
  <si>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</si>
  <si>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</si>
  <si>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</si>
  <si>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</si>
  <si>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</si>
  <si>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</si>
  <si>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</si>
  <si>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</si>
  <si>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</si>
  <si>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</si>
  <si>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</si>
  <si>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</si>
  <si>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</si>
  <si>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</si>
  <si>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</si>
  <si>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</si>
  <si>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</si>
  <si>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</si>
  <si>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</si>
  <si>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</si>
  <si>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</si>
  <si>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</si>
  <si>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</si>
  <si>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</si>
  <si>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</si>
  <si>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</si>
  <si>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</si>
  <si>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</si>
  <si>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</si>
  <si>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</si>
  <si>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</si>
  <si>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</si>
  <si>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</si>
  <si>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</si>
  <si>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</si>
  <si>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</si>
  <si>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</si>
  <si>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</si>
  <si>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</si>
  <si>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</si>
  <si>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</si>
  <si>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</si>
  <si>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</si>
  <si>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</si>
  <si>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</si>
  <si>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</si>
  <si>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</si>
  <si>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</si>
  <si>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</si>
  <si>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</si>
  <si>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</si>
  <si>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</si>
  <si>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</si>
  <si>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</si>
  <si>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</si>
  <si>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</si>
  <si>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</si>
  <si>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</si>
  <si>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</si>
  <si>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</si>
  <si>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</si>
  <si>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</si>
  <si>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</si>
  <si>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</si>
  <si>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</si>
  <si>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</si>
  <si>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</si>
  <si>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</si>
  <si>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</si>
  <si>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</si>
  <si>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</si>
  <si>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</si>
  <si>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</si>
  <si>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</si>
  <si>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</si>
  <si>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</si>
  <si>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</si>
  <si>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</si>
  <si>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</si>
  <si>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</si>
  <si>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</si>
  <si>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</si>
  <si>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</si>
  <si>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</si>
  <si>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</si>
  <si>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</si>
  <si>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</si>
  <si>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</si>
  <si>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</si>
  <si>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</si>
  <si>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</si>
  <si>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</si>
  <si>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</si>
  <si>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</si>
  <si>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</si>
  <si>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</si>
  <si>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</si>
  <si>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</si>
  <si>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</si>
  <si>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</si>
  <si>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</si>
  <si>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</si>
  <si>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</si>
  <si>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</si>
  <si>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</si>
  <si>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</si>
  <si>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</si>
  <si>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</si>
  <si>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</si>
  <si>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</si>
  <si>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</si>
  <si>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</si>
  <si>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</si>
  <si>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</si>
  <si>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</si>
  <si>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</si>
  <si>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</si>
  <si>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</si>
  <si>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</si>
  <si>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</si>
  <si>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</si>
  <si>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</si>
  <si>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</si>
  <si>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</si>
  <si>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</si>
  <si>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</si>
  <si>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</si>
  <si>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</si>
  <si>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</si>
  <si>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</si>
  <si>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</si>
  <si>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</si>
  <si>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</si>
  <si>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</si>
  <si>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</si>
  <si>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</si>
  <si>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</si>
  <si>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</si>
  <si>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</si>
  <si>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</si>
  <si>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</si>
  <si>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</si>
  <si>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</si>
  <si>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</si>
  <si>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</si>
  <si>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</si>
  <si>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</si>
  <si>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</si>
  <si>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</si>
  <si>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</si>
  <si>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</si>
  <si>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</si>
  <si>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</si>
  <si>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</si>
  <si>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</si>
  <si>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</si>
  <si>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</si>
  <si>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</si>
  <si>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</si>
  <si>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</si>
  <si>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</si>
  <si>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</si>
  <si>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</si>
  <si>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</si>
  <si>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</si>
  <si>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</si>
  <si>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</si>
  <si>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</si>
  <si>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</si>
  <si>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</si>
  <si>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</si>
  <si>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</si>
  <si>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</si>
  <si>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</si>
  <si>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</si>
  <si>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</si>
  <si>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</si>
  <si>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</si>
  <si>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</si>
  <si>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</si>
  <si>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</si>
  <si>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</si>
  <si>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</si>
  <si>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</si>
  <si>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</si>
  <si>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</si>
  <si>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</si>
  <si>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</si>
  <si>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</si>
  <si>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</si>
  <si>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</si>
  <si>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</si>
  <si>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</si>
  <si>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</si>
  <si>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</si>
  <si>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</si>
  <si>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</si>
  <si>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</si>
  <si>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</si>
  <si>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</si>
  <si>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</si>
  <si>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</si>
  <si>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</si>
  <si>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</si>
  <si>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</si>
  <si>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</si>
  <si>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</si>
  <si>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</si>
  <si>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</si>
  <si>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</si>
  <si>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</si>
  <si>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</si>
  <si>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</si>
  <si>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</si>
  <si>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</si>
  <si>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</si>
  <si>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</si>
  <si>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</si>
  <si>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</si>
  <si>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</si>
  <si>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</si>
  <si>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</si>
  <si>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</si>
  <si>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</si>
  <si>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</si>
  <si>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</si>
  <si>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</si>
  <si>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</si>
  <si>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</si>
  <si>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</si>
  <si>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</si>
  <si>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</si>
  <si>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</si>
  <si>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</si>
  <si>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</si>
  <si>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</si>
  <si>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</si>
  <si>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</si>
  <si>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</si>
  <si>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</si>
  <si>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</si>
  <si>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</si>
  <si>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</si>
  <si>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</si>
  <si>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</si>
  <si>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</si>
  <si>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</si>
  <si>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</si>
  <si>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</si>
  <si>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</si>
  <si>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</si>
  <si>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</si>
  <si>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</si>
  <si>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</si>
  <si>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</si>
  <si>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</si>
  <si>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</si>
  <si>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</si>
  <si>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</si>
  <si>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</si>
  <si>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</si>
  <si>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</si>
  <si>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</si>
  <si>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</si>
  <si>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</si>
  <si>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</si>
  <si>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</si>
  <si>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</si>
  <si>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</si>
  <si>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</si>
  <si>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</si>
  <si>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</si>
  <si>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</si>
  <si>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</si>
  <si>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</si>
  <si>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</si>
  <si>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</si>
  <si>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</si>
  <si>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</si>
  <si>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</si>
  <si>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</si>
  <si>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</si>
  <si>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</si>
  <si>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</si>
  <si>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</si>
  <si>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</si>
  <si>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</si>
  <si>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</si>
  <si>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</si>
  <si>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</si>
  <si>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</si>
  <si>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</si>
  <si>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</si>
  <si>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</si>
  <si>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</si>
  <si>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</si>
  <si>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</si>
  <si>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</si>
  <si>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</si>
  <si>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</si>
  <si>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</si>
  <si>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</si>
  <si>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</si>
  <si>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</si>
  <si>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</si>
  <si>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</si>
  <si>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</si>
  <si>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</si>
  <si>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</si>
  <si>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</si>
  <si>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</si>
  <si>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</si>
  <si>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</si>
  <si>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</si>
  <si>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</si>
  <si>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</si>
  <si>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</si>
  <si>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</si>
  <si>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</si>
  <si>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</si>
  <si>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</si>
  <si>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</si>
  <si>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</si>
  <si>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</si>
  <si>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</si>
  <si>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</si>
  <si>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</si>
  <si>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</si>
  <si>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</si>
  <si>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</si>
  <si>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</si>
  <si>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</si>
  <si>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</si>
  <si>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</si>
  <si>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</si>
  <si>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</si>
  <si>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</si>
  <si>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</si>
  <si>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</si>
  <si>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</si>
  <si>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</si>
  <si>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</si>
  <si>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</si>
  <si>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</si>
  <si>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</si>
  <si>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</si>
  <si>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</si>
  <si>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</si>
  <si>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</si>
  <si>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</si>
  <si>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</si>
  <si>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</si>
  <si>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</si>
  <si>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</si>
  <si>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</si>
  <si>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</si>
  <si>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</si>
  <si>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</si>
  <si>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</si>
  <si>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</si>
  <si>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</si>
  <si>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</si>
  <si>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</si>
  <si>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</si>
  <si>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</si>
  <si>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</si>
  <si>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</si>
  <si>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</si>
  <si>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</si>
  <si>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</si>
  <si>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</si>
  <si>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</si>
  <si>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</si>
  <si>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</si>
  <si>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</si>
  <si>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</si>
  <si>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</si>
  <si>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</si>
  <si>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</si>
  <si>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</si>
  <si>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</si>
  <si>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</si>
  <si>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</si>
  <si>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</si>
  <si>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</si>
  <si>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</si>
  <si>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</si>
  <si>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</si>
  <si>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</si>
  <si>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</si>
  <si>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</si>
  <si>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</si>
  <si>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</si>
  <si>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</si>
  <si>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</si>
  <si>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</si>
  <si>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</si>
  <si>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</si>
  <si>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</si>
  <si>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</si>
  <si>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</si>
  <si>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</si>
  <si>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</si>
  <si>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</si>
  <si>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</si>
  <si>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</si>
  <si>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</si>
  <si>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</si>
  <si>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</si>
  <si>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</si>
  <si>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</si>
  <si>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</si>
  <si>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</si>
  <si>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</si>
  <si>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</si>
  <si>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</si>
  <si>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</si>
  <si>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</si>
  <si>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</si>
  <si>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</si>
  <si>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</si>
  <si>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</si>
  <si>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</si>
  <si>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</si>
  <si>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</si>
  <si>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</si>
  <si>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</si>
  <si>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</si>
  <si>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</si>
  <si>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</si>
  <si>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</si>
  <si>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</si>
  <si>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</si>
  <si>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</si>
  <si>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</si>
  <si>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</si>
  <si>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</si>
  <si>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</si>
  <si>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</si>
  <si>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</si>
  <si>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</si>
  <si>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</si>
  <si>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</si>
  <si>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</si>
  <si>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</si>
  <si>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</si>
  <si>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</si>
  <si>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</si>
  <si>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</si>
  <si>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</si>
  <si>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</si>
  <si>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</si>
  <si>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</si>
  <si>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</si>
  <si>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</si>
  <si>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</si>
  <si>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</si>
  <si>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</si>
  <si>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</si>
  <si>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</si>
  <si>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</si>
  <si>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</si>
  <si>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</si>
  <si>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</si>
  <si>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</si>
  <si>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</si>
  <si>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</si>
  <si>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</si>
  <si>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</si>
  <si>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</si>
  <si>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</si>
  <si>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</si>
  <si>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</si>
  <si>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</si>
  <si>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</si>
  <si>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</si>
  <si>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</si>
  <si>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</si>
  <si>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</si>
  <si>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</si>
  <si>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</si>
  <si>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</si>
  <si>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</si>
  <si>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</si>
  <si>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</si>
  <si>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</si>
  <si>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</si>
  <si>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</si>
  <si>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</si>
  <si>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</si>
  <si>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</si>
  <si>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</si>
  <si>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</si>
  <si>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</si>
  <si>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</si>
  <si>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</si>
  <si>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</si>
  <si>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</si>
  <si>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</si>
  <si>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</si>
  <si>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</si>
  <si>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</si>
  <si>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</si>
  <si>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</si>
  <si>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</si>
  <si>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</si>
  <si>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</si>
  <si>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</si>
  <si>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</si>
  <si>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</si>
  <si>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</si>
  <si>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</si>
  <si>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</si>
  <si>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</si>
  <si>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</si>
  <si>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</si>
  <si>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</si>
  <si>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</si>
  <si>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</si>
  <si>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</si>
  <si>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</si>
  <si>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</si>
  <si>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</si>
  <si>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</si>
  <si>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</si>
  <si>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</si>
  <si>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</si>
  <si>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</si>
  <si>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</si>
  <si>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</si>
  <si>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</si>
  <si>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</si>
  <si>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</si>
  <si>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</si>
  <si>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</si>
  <si>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</si>
  <si>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</si>
  <si>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</si>
  <si>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</si>
  <si>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</si>
  <si>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</si>
  <si>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</si>
  <si>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</si>
  <si>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</si>
  <si>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</si>
  <si>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</si>
  <si>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</si>
  <si>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</si>
  <si>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</si>
  <si>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</si>
  <si>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</si>
  <si>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</si>
  <si>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</si>
  <si>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</si>
  <si>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</si>
  <si>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</si>
  <si>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</si>
  <si>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</si>
  <si>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</si>
  <si>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</si>
  <si>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</si>
  <si>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</si>
  <si>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</si>
  <si>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</si>
  <si>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</si>
  <si>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</si>
  <si>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</si>
  <si>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</si>
  <si>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</si>
  <si>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</si>
  <si>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</si>
  <si>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</si>
  <si>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</si>
  <si>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</si>
  <si>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</si>
  <si>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</si>
  <si>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</si>
  <si>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</si>
  <si>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</si>
  <si>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</si>
  <si>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</si>
  <si>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</si>
  <si>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</si>
  <si>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</si>
  <si>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</si>
  <si>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</si>
  <si>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</si>
  <si>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</si>
  <si>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</si>
  <si>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</si>
  <si>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</si>
  <si>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</si>
  <si>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</si>
  <si>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</si>
  <si>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</si>
  <si>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</si>
  <si>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</si>
  <si>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</si>
  <si>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</si>
  <si>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</si>
  <si>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</si>
  <si>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</si>
  <si>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</si>
  <si>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</si>
  <si>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</si>
  <si>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</si>
  <si>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</si>
  <si>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</si>
  <si>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</si>
  <si>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</si>
  <si>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</si>
  <si>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</si>
  <si>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</si>
  <si>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</si>
  <si>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</si>
  <si>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</si>
  <si>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</si>
  <si>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</si>
  <si>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</si>
  <si>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</si>
  <si>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</si>
  <si>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</si>
  <si>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</si>
  <si>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</si>
  <si>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</si>
  <si>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</si>
  <si>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</si>
  <si>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</si>
  <si>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</si>
  <si>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</si>
  <si>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</si>
  <si>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</si>
  <si>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</si>
  <si>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</si>
  <si>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</si>
  <si>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</si>
  <si>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</si>
  <si>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</si>
  <si>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</si>
  <si>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</si>
  <si>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</si>
  <si>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</si>
  <si>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</si>
  <si>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</si>
  <si>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</si>
  <si>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</si>
  <si>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</si>
  <si>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</si>
  <si>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</si>
  <si>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</si>
  <si>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</si>
  <si>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</si>
  <si>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</si>
  <si>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</si>
  <si>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</si>
  <si>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</si>
  <si>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</si>
  <si>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</si>
  <si>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</si>
  <si>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</si>
  <si>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</si>
  <si>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</si>
  <si>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</si>
  <si>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</si>
  <si>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</si>
  <si>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</si>
  <si>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</si>
  <si>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</si>
  <si>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</si>
  <si>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</si>
  <si>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</si>
  <si>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</si>
  <si>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</si>
  <si>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</si>
  <si>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</si>
  <si>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</si>
  <si>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</si>
  <si>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</si>
  <si>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</si>
  <si>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</si>
  <si>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</si>
  <si>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</si>
  <si>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</si>
  <si>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</si>
  <si>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</si>
  <si>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</si>
  <si>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</si>
  <si>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</si>
  <si>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</si>
  <si>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</si>
  <si>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</si>
  <si>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</si>
  <si>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</si>
  <si>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</si>
  <si>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</si>
  <si>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</si>
  <si>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</si>
  <si>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</si>
  <si>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</si>
  <si>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</si>
  <si>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</si>
  <si>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</si>
  <si>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</si>
  <si>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</si>
  <si>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</si>
  <si>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</si>
  <si>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</si>
  <si>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</si>
  <si>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</si>
  <si>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</si>
  <si>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</si>
  <si>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</si>
  <si>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</si>
  <si>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</si>
  <si>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</si>
  <si>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</si>
  <si>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</si>
  <si>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</si>
  <si>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</si>
  <si>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</si>
  <si>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</si>
  <si>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</si>
  <si>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</si>
  <si>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</si>
  <si>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</si>
  <si>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</si>
  <si>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</si>
  <si>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</si>
  <si>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</si>
  <si>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</si>
  <si>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</si>
  <si>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</si>
  <si>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</si>
  <si>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</si>
  <si>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</si>
  <si>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</si>
  <si>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</si>
  <si>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</si>
  <si>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</si>
  <si>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</si>
  <si>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</si>
  <si>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</si>
  <si>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</si>
  <si>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</si>
  <si>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</si>
  <si>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</si>
  <si>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</si>
  <si>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</si>
  <si>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</si>
  <si>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</si>
  <si>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</si>
  <si>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</si>
  <si>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</si>
  <si>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</si>
  <si>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</si>
  <si>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</si>
  <si>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</si>
  <si>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</si>
  <si>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</si>
  <si>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</si>
  <si>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</si>
  <si>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</si>
  <si>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</si>
  <si>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</si>
  <si>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</si>
  <si>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</si>
  <si>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</si>
  <si>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</si>
  <si>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</si>
  <si>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</si>
  <si>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</si>
  <si>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</si>
  <si>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</si>
  <si>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</si>
  <si>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</si>
  <si>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</si>
  <si>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</si>
  <si>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</si>
  <si>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</si>
  <si>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</si>
  <si>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</si>
  <si>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</si>
  <si>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</si>
  <si>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</si>
  <si>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</si>
  <si>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</si>
  <si>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</si>
  <si>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</si>
  <si>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</si>
  <si>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</si>
  <si>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</si>
  <si>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</si>
  <si>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</si>
  <si>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</si>
  <si>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</si>
  <si>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</si>
  <si>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</si>
  <si>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</si>
  <si>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</si>
  <si>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</si>
  <si>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</si>
  <si>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</si>
  <si>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</si>
  <si>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</si>
  <si>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</si>
  <si>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</si>
  <si>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</si>
  <si>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</si>
  <si>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</si>
  <si>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</si>
  <si>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</si>
  <si>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</si>
  <si>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</si>
  <si>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</si>
  <si>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</si>
  <si>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</si>
  <si>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</si>
  <si>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</si>
  <si>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</si>
  <si>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</si>
  <si>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</si>
  <si>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</si>
  <si>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</si>
  <si>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</si>
  <si>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</si>
  <si>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</si>
  <si>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</si>
  <si>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</si>
  <si>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</si>
  <si>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</si>
  <si>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</si>
  <si>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</si>
  <si>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</si>
  <si>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</si>
  <si>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</si>
  <si>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</si>
  <si>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</si>
  <si>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</si>
  <si>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</si>
  <si>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</si>
  <si>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</si>
  <si>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</si>
  <si>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</si>
  <si>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</si>
  <si>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</si>
  <si>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</si>
  <si>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</si>
  <si>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</si>
  <si>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</si>
  <si>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</si>
  <si>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</si>
  <si>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</si>
  <si>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</si>
  <si>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</si>
  <si>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</si>
  <si>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</si>
  <si>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</si>
  <si>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</si>
  <si>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</si>
  <si>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</si>
  <si>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</si>
  <si>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</si>
  <si>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</si>
  <si>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</si>
  <si>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</si>
  <si>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</si>
  <si>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</si>
  <si>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</si>
  <si>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</si>
  <si>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</si>
  <si>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</si>
  <si>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</si>
  <si>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</si>
  <si>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</si>
  <si>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</si>
  <si>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</si>
  <si>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</si>
  <si>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</si>
  <si>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</si>
  <si>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</si>
  <si>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</si>
  <si>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</si>
  <si>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</si>
  <si>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</si>
  <si>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</si>
  <si>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</si>
  <si>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</si>
  <si>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</si>
  <si>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</si>
  <si>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</si>
  <si>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</si>
  <si>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</si>
  <si>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</si>
  <si>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</si>
  <si>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</si>
  <si>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</si>
  <si>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</si>
  <si>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</si>
  <si>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</si>
  <si>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</si>
  <si>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</si>
  <si>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</si>
  <si>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</si>
  <si>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</si>
  <si>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</si>
  <si>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</si>
  <si>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</si>
  <si>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</si>
  <si>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</si>
  <si>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</si>
  <si>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</si>
  <si>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</si>
  <si>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</si>
  <si>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</si>
  <si>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</si>
  <si>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</si>
  <si>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</si>
  <si>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</si>
  <si>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</si>
  <si>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</si>
  <si>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</si>
  <si>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</si>
  <si>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</si>
  <si>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</si>
  <si>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</si>
  <si>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</si>
  <si>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</si>
  <si>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</si>
  <si>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</si>
  <si>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</si>
  <si>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</si>
  <si>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</si>
  <si>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</si>
  <si>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</si>
  <si>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</si>
  <si>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</si>
  <si>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</si>
  <si>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</si>
  <si>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</si>
  <si>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</si>
  <si>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</si>
  <si>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</si>
  <si>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</si>
  <si>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</si>
  <si>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</si>
  <si>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</si>
  <si>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</si>
  <si>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</si>
  <si>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</si>
  <si>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</si>
  <si>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</si>
  <si>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</si>
  <si>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</si>
  <si>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</si>
  <si>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</si>
  <si>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</si>
  <si>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</si>
  <si>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</si>
  <si>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</si>
  <si>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</si>
  <si>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</si>
  <si>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</si>
  <si>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</si>
  <si>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</si>
  <si>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</si>
  <si>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</si>
  <si>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</si>
  <si>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</si>
  <si>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</si>
  <si>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</si>
  <si>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</si>
  <si>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</si>
  <si>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</si>
  <si>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</si>
  <si>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</si>
  <si>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</si>
  <si>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</si>
  <si>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</si>
  <si>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</si>
  <si>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</si>
  <si>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</si>
  <si>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</si>
  <si>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</si>
  <si>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</si>
  <si>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</si>
  <si>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</si>
  <si>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</si>
  <si>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</si>
  <si>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</si>
  <si>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</si>
  <si>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</si>
  <si>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</si>
  <si>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</si>
  <si>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</si>
  <si>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</si>
  <si>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</si>
  <si>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</si>
  <si>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</si>
  <si>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</si>
  <si>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</si>
  <si>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</si>
  <si>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</si>
  <si>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</si>
  <si>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</si>
  <si>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</si>
  <si>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</si>
  <si>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</si>
  <si>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</si>
  <si>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</si>
  <si>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</si>
  <si>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</si>
  <si>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</si>
  <si>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</si>
  <si>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</si>
  <si>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</si>
  <si>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</si>
  <si>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</si>
  <si>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</si>
  <si>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</si>
  <si>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</si>
  <si>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</si>
  <si>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</si>
  <si>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</si>
  <si>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</si>
  <si>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</si>
  <si>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</si>
  <si>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</si>
  <si>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</si>
  <si>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</si>
  <si>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</si>
  <si>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</si>
  <si>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</si>
  <si>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</si>
  <si>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</si>
  <si>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</si>
  <si>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</si>
  <si>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</si>
  <si>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</si>
  <si>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</si>
  <si>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</si>
  <si>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</si>
  <si>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</si>
  <si>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</si>
  <si>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</si>
  <si>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</si>
  <si>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</si>
  <si>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</si>
  <si>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</si>
  <si>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</si>
  <si>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</si>
  <si>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</si>
  <si>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</si>
  <si>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</si>
  <si>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</si>
  <si>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</si>
  <si>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</si>
  <si>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</si>
  <si>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</si>
  <si>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</si>
  <si>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</si>
  <si>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</si>
  <si>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</si>
  <si>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</si>
  <si>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</si>
  <si>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</si>
  <si>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</si>
  <si>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</si>
  <si>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</si>
  <si>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</si>
  <si>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</si>
  <si>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</si>
  <si>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</si>
  <si>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</si>
  <si>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</si>
  <si>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</si>
  <si>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</si>
  <si>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</si>
  <si>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</si>
  <si>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</si>
  <si>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</si>
  <si>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</si>
  <si>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</si>
  <si>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</si>
  <si>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</si>
  <si>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</si>
  <si>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</si>
  <si>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</si>
  <si>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</si>
  <si>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</si>
  <si>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</si>
  <si>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</si>
  <si>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</si>
  <si>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</si>
  <si>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</si>
  <si>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</si>
  <si>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</si>
  <si>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</si>
  <si>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</si>
  <si>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</si>
  <si>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</si>
  <si>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</si>
  <si>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</si>
  <si>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</si>
  <si>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</si>
  <si>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</si>
  <si>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</si>
  <si>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</si>
  <si>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</si>
  <si>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</si>
  <si>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</si>
  <si>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</si>
  <si>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</si>
  <si>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</si>
  <si>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</si>
  <si>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</si>
  <si>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</si>
  <si>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</si>
  <si>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</si>
  <si>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</si>
  <si>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</si>
  <si>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</si>
  <si>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</si>
  <si>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</si>
  <si>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</si>
  <si>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</si>
  <si>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</si>
  <si>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</si>
  <si>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</si>
  <si>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</si>
  <si>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</si>
  <si>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</si>
  <si>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</si>
  <si>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</si>
  <si>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</si>
  <si>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</si>
  <si>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</si>
  <si>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</si>
  <si>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</si>
  <si>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</si>
  <si>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</si>
  <si>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</si>
  <si>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</si>
  <si>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</si>
  <si>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</si>
  <si>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</si>
  <si>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</si>
  <si>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</si>
  <si>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</si>
  <si>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</si>
  <si>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</si>
  <si>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</si>
  <si>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</si>
  <si>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</si>
  <si>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</si>
  <si>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</si>
  <si>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</si>
  <si>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</si>
  <si>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</si>
  <si>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</si>
  <si>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</si>
  <si>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</si>
  <si>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</si>
  <si>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</si>
  <si>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</si>
  <si>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</si>
  <si>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</si>
  <si>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</si>
  <si>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</si>
  <si>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</si>
  <si>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</si>
  <si>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</si>
  <si>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</si>
  <si>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</si>
  <si>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</si>
  <si>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</si>
  <si>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</si>
  <si>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</si>
  <si>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</si>
  <si>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</si>
  <si>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</si>
  <si>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</si>
  <si>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</si>
  <si>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</si>
  <si>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</si>
  <si>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</si>
  <si>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</si>
  <si>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</si>
  <si>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</si>
  <si>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</si>
  <si>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</si>
  <si>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</si>
  <si>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</si>
  <si>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</si>
  <si>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</si>
  <si>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</si>
  <si>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</si>
  <si>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</si>
  <si>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</si>
  <si>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</si>
  <si>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</si>
  <si>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</si>
  <si>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</si>
  <si>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</si>
  <si>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</si>
  <si>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</si>
  <si>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</si>
  <si>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</si>
  <si>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</si>
  <si>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</si>
  <si>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</si>
  <si>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</si>
  <si>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</si>
  <si>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</si>
  <si>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</si>
  <si>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</si>
  <si>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</si>
  <si>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</si>
  <si>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</si>
  <si>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</si>
  <si>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</si>
  <si>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</si>
  <si>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</si>
  <si>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</si>
  <si>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</si>
  <si>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</si>
  <si>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</si>
  <si>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</si>
  <si>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</si>
  <si>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</si>
  <si>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</si>
  <si>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</si>
  <si>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</si>
  <si>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</si>
  <si>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</si>
  <si>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</si>
  <si>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</si>
  <si>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</si>
  <si>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</si>
  <si>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</si>
  <si>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</si>
  <si>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</si>
  <si>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</si>
  <si>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</si>
  <si>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</si>
  <si>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</si>
  <si>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</si>
  <si>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</si>
  <si>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</si>
  <si>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</si>
  <si>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</si>
  <si>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</si>
  <si>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</si>
  <si>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</si>
  <si>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</si>
  <si>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</si>
  <si>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</si>
  <si>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</si>
  <si>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</si>
  <si>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</si>
  <si>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</si>
  <si>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</si>
  <si>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</si>
  <si>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</si>
  <si>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</si>
  <si>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</si>
  <si>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</si>
  <si>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</si>
  <si>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</si>
  <si>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</si>
  <si>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</si>
  <si>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</si>
  <si>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</si>
  <si>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</si>
  <si>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</si>
  <si>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</si>
  <si>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</si>
  <si>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</si>
  <si>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</si>
  <si>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</si>
  <si>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</si>
  <si>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</si>
  <si>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</si>
  <si>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</si>
  <si>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</si>
  <si>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</si>
  <si>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</si>
  <si>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</si>
  <si>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</si>
  <si>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</si>
  <si>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</si>
  <si>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</si>
  <si>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</si>
  <si>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</si>
  <si>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</si>
  <si>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</si>
  <si>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</si>
  <si>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</si>
  <si>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</si>
  <si>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</si>
  <si>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</si>
  <si>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</si>
  <si>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</si>
  <si>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</si>
  <si>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</si>
  <si>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</si>
  <si>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</si>
  <si>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</si>
  <si>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</si>
  <si>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</si>
  <si>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</si>
  <si>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</si>
  <si>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</si>
  <si>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</si>
  <si>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</si>
  <si>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</si>
  <si>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</si>
  <si>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</si>
  <si>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</si>
  <si>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</si>
  <si>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</si>
  <si>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</si>
  <si>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</si>
  <si>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</si>
  <si>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</si>
  <si>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</si>
  <si>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</si>
  <si>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</si>
  <si>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</si>
  <si>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</si>
  <si>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</si>
  <si>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</si>
  <si>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</si>
  <si>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</si>
  <si>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</si>
  <si>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</si>
  <si>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</si>
  <si>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</si>
  <si>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</si>
  <si>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</si>
  <si>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</si>
  <si>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</si>
  <si>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</si>
  <si>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</si>
  <si>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</si>
  <si>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</si>
  <si>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</si>
  <si>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</si>
  <si>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</si>
  <si>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</si>
  <si>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</si>
  <si>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</si>
  <si>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</si>
  <si>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</si>
  <si>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</si>
  <si>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</si>
  <si>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</si>
  <si>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</si>
  <si>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</si>
  <si>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</si>
  <si>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</si>
  <si>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</si>
  <si>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</si>
  <si>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</si>
  <si>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</si>
  <si>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</si>
  <si>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</si>
  <si>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</si>
  <si>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</si>
  <si>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</si>
  <si>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</si>
  <si>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</si>
  <si>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</si>
  <si>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</si>
  <si>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</si>
  <si>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</si>
  <si>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</si>
  <si>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</si>
  <si>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</si>
  <si>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</si>
  <si>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</si>
  <si>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</si>
  <si>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</si>
  <si>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</si>
  <si>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</si>
  <si>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</si>
  <si>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</si>
  <si>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</si>
  <si>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</si>
  <si>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</si>
  <si>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</si>
  <si>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</si>
  <si>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</si>
  <si>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</si>
  <si>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</si>
  <si>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</si>
  <si>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</si>
  <si>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</si>
  <si>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</si>
  <si>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</si>
  <si>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</si>
  <si>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</si>
  <si>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</si>
  <si>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</si>
  <si>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</si>
  <si>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</si>
  <si>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</si>
  <si>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</si>
  <si>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</si>
  <si>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</si>
  <si>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</si>
  <si>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</si>
  <si>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</si>
  <si>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</si>
  <si>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</si>
  <si>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</si>
  <si>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</si>
  <si>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</si>
  <si>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</si>
  <si>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</si>
  <si>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</si>
  <si>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</si>
  <si>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</si>
  <si>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</si>
  <si>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</si>
  <si>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</si>
  <si>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</si>
  <si>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</si>
  <si>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</si>
  <si>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</si>
  <si>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</si>
  <si>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</si>
  <si>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</si>
  <si>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</si>
  <si>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</si>
  <si>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</si>
  <si>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</si>
  <si>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</si>
  <si>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</si>
  <si>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</si>
  <si>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</si>
  <si>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</si>
  <si>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</si>
  <si>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</si>
  <si>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</si>
  <si>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</si>
  <si>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</si>
  <si>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</si>
  <si>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</si>
  <si>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</si>
  <si>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</si>
  <si>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</si>
  <si>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</si>
  <si>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</si>
  <si>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</si>
  <si>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</si>
  <si>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</si>
  <si>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</si>
  <si>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</si>
  <si>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</si>
  <si>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</si>
  <si>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</si>
  <si>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</si>
  <si>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</si>
  <si>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</si>
  <si>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</si>
  <si>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</si>
  <si>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</si>
  <si>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</si>
  <si>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</si>
  <si>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</si>
  <si>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</si>
  <si>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</si>
  <si>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</si>
  <si>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</si>
  <si>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</si>
  <si>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</si>
  <si>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</si>
  <si>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</si>
  <si>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</si>
  <si>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</si>
  <si>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</si>
  <si>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</si>
  <si>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</si>
  <si>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</si>
  <si>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</si>
  <si>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</si>
  <si>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</si>
  <si>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</si>
  <si>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</si>
  <si>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</si>
  <si>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</si>
  <si>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</si>
  <si>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</si>
  <si>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</si>
  <si>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</si>
  <si>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</si>
  <si>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</si>
  <si>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</si>
  <si>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</si>
  <si>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</si>
  <si>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</si>
  <si>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</si>
  <si>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</si>
  <si>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</si>
  <si>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</si>
  <si>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</si>
  <si>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</si>
  <si>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</si>
  <si>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</si>
  <si>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</si>
  <si>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</si>
  <si>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</si>
  <si>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</si>
  <si>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</si>
  <si>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</si>
  <si>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</si>
  <si>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</si>
  <si>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</si>
  <si>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</si>
  <si>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</si>
  <si>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</si>
  <si>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</si>
  <si>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</si>
  <si>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</si>
  <si>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</si>
  <si>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</si>
  <si>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</si>
  <si>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</si>
  <si>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</si>
  <si>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</si>
  <si>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</si>
  <si>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</si>
  <si>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</si>
  <si>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</si>
  <si>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</si>
  <si>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</si>
  <si>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</si>
  <si>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</si>
  <si>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</si>
  <si>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</si>
  <si>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</si>
  <si>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</si>
  <si>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</si>
  <si>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</si>
  <si>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</si>
  <si>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</si>
  <si>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</si>
  <si>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</si>
  <si>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</si>
  <si>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</si>
  <si>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</si>
  <si>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</si>
  <si>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</si>
  <si>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</si>
  <si>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</si>
  <si>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</si>
  <si>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</si>
  <si>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</si>
  <si>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</si>
  <si>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</si>
  <si>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</si>
  <si>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</si>
  <si>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</si>
  <si>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</si>
  <si>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</si>
  <si>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</si>
  <si>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</si>
  <si>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</si>
  <si>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</si>
  <si>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</si>
  <si>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</si>
  <si>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</si>
  <si>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</si>
  <si>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</si>
  <si>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</si>
  <si>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</si>
  <si>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</si>
  <si>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</si>
  <si>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</si>
  <si>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</si>
  <si>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</si>
  <si>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</si>
  <si>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</si>
  <si>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</si>
  <si>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</si>
  <si>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</si>
  <si>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</si>
  <si>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</si>
  <si>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</si>
  <si>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</si>
  <si>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</si>
  <si>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</si>
  <si>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</si>
  <si>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</si>
  <si>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</si>
  <si>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</si>
  <si>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</si>
  <si>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</si>
  <si>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</si>
  <si>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</si>
  <si>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</si>
  <si>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</si>
  <si>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</si>
  <si>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</si>
  <si>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</si>
  <si>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</si>
  <si>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</si>
  <si>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</si>
  <si>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</si>
  <si>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</si>
  <si>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</si>
  <si>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</si>
  <si>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</si>
  <si>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</si>
  <si>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</si>
  <si>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</si>
  <si>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</si>
  <si>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</si>
  <si>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</si>
  <si>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</si>
  <si>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</si>
  <si>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</si>
  <si>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</si>
  <si>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</si>
  <si>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</si>
  <si>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</si>
  <si>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</si>
  <si>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</si>
  <si>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</si>
  <si>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</si>
  <si>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</si>
  <si>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</si>
  <si>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</si>
  <si>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</si>
  <si>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</si>
  <si>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</si>
  <si>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</si>
  <si>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</si>
  <si>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</si>
  <si>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</si>
  <si>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</si>
  <si>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</si>
  <si>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</si>
  <si>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</si>
  <si>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</si>
  <si>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</si>
  <si>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</si>
  <si>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</si>
  <si>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</si>
  <si>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</si>
  <si>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</si>
  <si>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</si>
  <si>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</si>
  <si>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</si>
  <si>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</si>
  <si>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</si>
  <si>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</si>
  <si>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</si>
  <si>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</si>
  <si>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</si>
  <si>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</si>
  <si>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</si>
  <si>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</si>
  <si>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</si>
  <si>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</si>
  <si>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</si>
  <si>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</si>
  <si>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</si>
  <si>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</si>
  <si>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</si>
  <si>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</si>
  <si>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</si>
  <si>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</si>
  <si>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</si>
  <si>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</si>
  <si>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</si>
  <si>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</si>
  <si>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</si>
  <si>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</si>
  <si>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</si>
  <si>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</si>
  <si>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</si>
  <si>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</si>
  <si>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</si>
  <si>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</si>
  <si>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</si>
  <si>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</si>
  <si>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</si>
  <si>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</si>
  <si>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</si>
  <si>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</si>
  <si>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</si>
  <si>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</si>
  <si>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</si>
  <si>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</si>
  <si>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</si>
  <si>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</si>
  <si>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</si>
  <si>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</si>
  <si>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</si>
  <si>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</si>
  <si>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</si>
  <si>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</si>
  <si>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</si>
  <si>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</si>
  <si>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</si>
  <si>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</si>
  <si>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</si>
  <si>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</si>
  <si>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</si>
  <si>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</si>
  <si>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</si>
  <si>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</si>
  <si>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</si>
  <si>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</si>
  <si>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</si>
  <si>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</si>
  <si>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</si>
  <si>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</si>
  <si>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</si>
  <si>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</si>
  <si>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</si>
  <si>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</si>
  <si>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</si>
  <si>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</si>
  <si>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</si>
  <si>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</si>
  <si>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</si>
  <si>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</si>
  <si>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</si>
  <si>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</si>
  <si>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</si>
  <si>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</si>
  <si>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</si>
  <si>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</si>
  <si>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</si>
  <si>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</si>
  <si>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</si>
  <si>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</si>
  <si>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</si>
  <si>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</si>
  <si>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</si>
  <si>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</si>
  <si>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</si>
  <si>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</si>
  <si>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</si>
  <si>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</si>
  <si>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</si>
  <si>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</si>
  <si>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</si>
  <si>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</si>
  <si>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</si>
  <si>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</si>
  <si>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</si>
  <si>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</si>
  <si>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</si>
  <si>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</si>
  <si>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</si>
  <si>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</si>
  <si>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</si>
  <si>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</si>
  <si>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</si>
  <si>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</si>
  <si>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</si>
  <si>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</si>
  <si>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</si>
  <si>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</si>
  <si>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</si>
  <si>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</si>
  <si>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</si>
  <si>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</si>
  <si>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</si>
  <si>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</si>
  <si>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</si>
  <si>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</si>
  <si>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</si>
  <si>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</si>
  <si>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</si>
  <si>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</si>
  <si>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</si>
  <si>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</si>
  <si>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</si>
  <si>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</si>
  <si>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</si>
  <si>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</si>
  <si>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</si>
  <si>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</si>
  <si>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</si>
  <si>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</si>
  <si>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</si>
  <si>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</si>
  <si>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</si>
  <si>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</si>
  <si>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</si>
  <si>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</si>
  <si>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</si>
  <si>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</si>
  <si>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</si>
  <si>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</si>
  <si>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</si>
  <si>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</si>
  <si>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</si>
  <si>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</si>
  <si>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</si>
  <si>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</si>
  <si>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</si>
  <si>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</si>
  <si>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</si>
  <si>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</si>
  <si>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</si>
  <si>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</si>
  <si>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</si>
  <si>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</si>
  <si>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</si>
  <si>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</si>
  <si>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</si>
  <si>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</si>
  <si>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</si>
  <si>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</si>
  <si>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</si>
  <si>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</si>
  <si>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</si>
  <si>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</si>
  <si>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</si>
  <si>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</si>
  <si>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</si>
  <si>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</si>
  <si>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</si>
  <si>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</si>
  <si>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</si>
  <si>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</si>
  <si>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</si>
  <si>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</si>
  <si>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</si>
  <si>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</si>
  <si>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</si>
  <si>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</si>
  <si>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</si>
  <si>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</si>
  <si>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</si>
  <si>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</si>
  <si>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</si>
  <si>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</si>
  <si>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</si>
  <si>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</si>
  <si>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</si>
  <si>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</si>
  <si>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</si>
  <si>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</si>
  <si>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</si>
  <si>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</si>
  <si>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</si>
  <si>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</si>
  <si>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</si>
  <si>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</si>
  <si>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</si>
  <si>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</si>
  <si>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</si>
  <si>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</si>
  <si>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</si>
  <si>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</si>
  <si>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</si>
  <si>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</si>
  <si>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</si>
  <si>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</si>
  <si>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</si>
  <si>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</si>
  <si>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</si>
  <si>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</si>
  <si>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</si>
  <si>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</si>
  <si>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</si>
  <si>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</si>
  <si>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</si>
  <si>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</si>
  <si>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</si>
  <si>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</si>
  <si>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</si>
  <si>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</si>
  <si>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</si>
  <si>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</si>
  <si>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</si>
  <si>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</si>
  <si>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</si>
  <si>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</si>
  <si>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</si>
  <si>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</si>
  <si>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</si>
  <si>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</si>
  <si>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</si>
  <si>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</si>
  <si>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</si>
  <si>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</si>
  <si>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</si>
  <si>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</si>
  <si>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</si>
  <si>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</si>
  <si>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</si>
  <si>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</si>
  <si>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</si>
  <si>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</si>
  <si>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</si>
  <si>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</si>
  <si>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</si>
  <si>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</si>
  <si>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</si>
  <si>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</si>
  <si>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</si>
  <si>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</si>
  <si>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</si>
  <si>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</si>
  <si>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</si>
  <si>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</si>
  <si>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</si>
  <si>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</si>
  <si>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</si>
  <si>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</si>
  <si>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</si>
  <si>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</si>
  <si>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</si>
  <si>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</si>
  <si>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</si>
  <si>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</si>
  <si>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</si>
  <si>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</si>
  <si>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</si>
  <si>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</si>
  <si>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</si>
  <si>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</si>
  <si>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</si>
  <si>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</si>
  <si>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</si>
  <si>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</si>
  <si>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</si>
  <si>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</si>
  <si>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</si>
  <si>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</si>
  <si>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</si>
  <si>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</si>
  <si>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</si>
  <si>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</si>
  <si>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</si>
  <si>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</si>
  <si>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</si>
  <si>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</si>
  <si>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</si>
  <si>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</si>
  <si>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</si>
  <si>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</si>
  <si>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</si>
  <si>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</si>
  <si>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</si>
  <si>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</si>
  <si>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</si>
  <si>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</si>
  <si>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</si>
  <si>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</si>
  <si>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</si>
  <si>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</si>
  <si>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</si>
  <si>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</si>
  <si>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</si>
  <si>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</si>
  <si>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</si>
  <si>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</si>
  <si>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</si>
  <si>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</si>
  <si>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</si>
  <si>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</si>
  <si>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</si>
  <si>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</si>
  <si>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</si>
  <si>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</si>
  <si>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</si>
  <si>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</si>
  <si>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</si>
  <si>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</si>
  <si>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</si>
  <si>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</si>
  <si>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</si>
  <si>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</si>
  <si>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</si>
  <si>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</si>
  <si>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</si>
  <si>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</si>
  <si>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</si>
  <si>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</si>
  <si>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</si>
  <si>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</si>
  <si>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</si>
  <si>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</si>
  <si>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</si>
  <si>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</si>
  <si>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</si>
  <si>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</si>
  <si>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</si>
  <si>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</si>
  <si>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</si>
  <si>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</si>
  <si>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</si>
  <si>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</si>
  <si>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</si>
  <si>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</si>
  <si>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</si>
  <si>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</si>
  <si>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</si>
  <si>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</si>
  <si>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</si>
  <si>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</si>
  <si>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</si>
  <si>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</si>
  <si>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</si>
  <si>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</si>
  <si>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</si>
  <si>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</si>
  <si>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</si>
  <si>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</si>
  <si>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</si>
  <si>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</si>
  <si>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</si>
  <si>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</si>
  <si>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</si>
  <si>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</si>
  <si>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</si>
  <si>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</si>
  <si>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</si>
  <si>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</si>
  <si>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</si>
  <si>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</si>
  <si>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</si>
  <si>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</si>
  <si>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</si>
  <si>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</si>
  <si>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</si>
  <si>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</si>
  <si>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</si>
  <si>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</si>
  <si>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</si>
  <si>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</si>
  <si>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</si>
  <si>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</si>
  <si>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</si>
  <si>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</si>
  <si>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</si>
  <si>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</si>
  <si>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</si>
  <si>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</si>
  <si>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</si>
  <si>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</si>
  <si>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</si>
  <si>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</si>
  <si>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</si>
  <si>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</si>
  <si>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</si>
  <si>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</si>
  <si>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</si>
  <si>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</si>
  <si>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</si>
  <si>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</si>
  <si>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</si>
  <si>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</si>
  <si>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</si>
  <si>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</si>
  <si>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</si>
  <si>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</si>
  <si>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</si>
  <si>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</si>
  <si>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</si>
  <si>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</si>
  <si>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</si>
  <si>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</si>
  <si>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</si>
  <si>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</si>
  <si>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</si>
  <si>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</si>
  <si>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</si>
  <si>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</si>
  <si>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</si>
  <si>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</si>
  <si>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</si>
  <si>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</si>
  <si>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</si>
  <si>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</si>
  <si>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</si>
  <si>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</si>
  <si>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</si>
  <si>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</si>
  <si>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</si>
  <si>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</si>
  <si>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</si>
  <si>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</si>
  <si>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</si>
  <si>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</si>
  <si>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</si>
  <si>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</si>
  <si>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</si>
  <si>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</si>
  <si>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</si>
  <si>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</si>
  <si>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</si>
  <si>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</si>
  <si>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</si>
  <si>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</si>
  <si>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</si>
  <si>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</si>
  <si>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</si>
  <si>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</si>
  <si>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</si>
  <si>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</si>
  <si>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</si>
  <si>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</si>
  <si>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</si>
  <si>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</si>
  <si>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</si>
  <si>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</si>
  <si>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</si>
  <si>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</si>
  <si>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</si>
  <si>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</si>
  <si>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</si>
  <si>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</si>
  <si>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</si>
  <si>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</si>
  <si>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</si>
  <si>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</si>
  <si>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</si>
  <si>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</si>
  <si>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</si>
  <si>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</si>
  <si>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</si>
  <si>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</si>
  <si>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</si>
  <si>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</si>
  <si>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</si>
  <si>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</si>
  <si>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</si>
  <si>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</si>
  <si>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</si>
  <si>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</si>
  <si>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</si>
  <si>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</si>
  <si>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</si>
  <si>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</si>
  <si>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</si>
  <si>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</si>
  <si>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</si>
  <si>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</si>
  <si>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</si>
  <si>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</si>
  <si>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</si>
  <si>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</si>
  <si>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</si>
  <si>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</si>
  <si>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</si>
  <si>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</si>
  <si>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</si>
  <si>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</si>
  <si>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</si>
  <si>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</si>
  <si>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</si>
  <si>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</si>
  <si>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</si>
  <si>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</si>
  <si>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</si>
  <si>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</si>
  <si>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</si>
  <si>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</si>
  <si>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</si>
  <si>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</si>
  <si>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</si>
  <si>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</si>
  <si>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</si>
  <si>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</si>
  <si>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</si>
  <si>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</si>
  <si>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</si>
  <si>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</si>
  <si>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</si>
  <si>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</si>
  <si>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</si>
  <si>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</si>
  <si>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</si>
  <si>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</si>
  <si>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</si>
  <si>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</si>
  <si>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</si>
  <si>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</si>
  <si>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</si>
  <si>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</si>
  <si>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</si>
  <si>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</si>
  <si>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</si>
  <si>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</si>
  <si>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</si>
  <si>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</si>
  <si>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</si>
  <si>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</si>
  <si>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</si>
  <si>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</si>
  <si>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</si>
  <si>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</si>
  <si>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</si>
  <si>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</si>
  <si>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</si>
  <si>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</si>
  <si>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</si>
  <si>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</si>
  <si>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</si>
  <si>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</si>
  <si>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</si>
  <si>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</si>
  <si>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</si>
  <si>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</si>
  <si>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</si>
  <si>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</si>
  <si>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</si>
  <si>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</si>
  <si>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</si>
  <si>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</si>
  <si>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</si>
  <si>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</si>
  <si>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</si>
  <si>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</si>
  <si>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</si>
  <si>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</si>
  <si>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</si>
  <si>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</si>
  <si>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</si>
  <si>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</si>
  <si>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</si>
  <si>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</si>
  <si>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</si>
  <si>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</si>
  <si>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</si>
  <si>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</si>
  <si>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</si>
  <si>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</si>
  <si>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</si>
  <si>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</si>
  <si>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</si>
  <si>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</si>
  <si>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</si>
  <si>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</si>
  <si>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</si>
  <si>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</si>
  <si>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</si>
  <si>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</si>
  <si>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</si>
  <si>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</si>
  <si>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</si>
  <si>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</si>
  <si>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</si>
  <si>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</si>
  <si>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</si>
  <si>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</si>
  <si>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</si>
  <si>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</si>
  <si>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</si>
  <si>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</si>
  <si>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</si>
  <si>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</si>
  <si>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</si>
  <si>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</si>
  <si>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</si>
  <si>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</si>
  <si>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</si>
  <si>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</si>
  <si>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</si>
  <si>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</si>
  <si>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</si>
  <si>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</si>
  <si>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</si>
  <si>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</si>
  <si>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</si>
  <si>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</si>
  <si>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</si>
  <si>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</si>
  <si>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</si>
  <si>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</si>
  <si>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</si>
  <si>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</si>
  <si>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</si>
  <si>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</si>
  <si>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</si>
  <si>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</si>
  <si>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</si>
  <si>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</si>
  <si>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</si>
  <si>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</si>
  <si>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</si>
  <si>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</si>
  <si>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</si>
  <si>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</si>
  <si>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</si>
  <si>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</si>
  <si>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</si>
  <si>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</si>
  <si>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</si>
  <si>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</si>
  <si>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</si>
  <si>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</si>
  <si>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</si>
  <si>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</si>
  <si>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</si>
  <si>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</si>
  <si>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</si>
  <si>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</si>
  <si>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</si>
  <si>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</si>
  <si>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</si>
  <si>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</si>
  <si>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</si>
  <si>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</si>
  <si>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</si>
  <si>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</si>
  <si>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</si>
  <si>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</si>
  <si>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</si>
  <si>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</si>
  <si>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</si>
  <si>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</si>
  <si>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</si>
  <si>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</si>
  <si>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</si>
  <si>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</si>
  <si>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</si>
  <si>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</si>
  <si>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</si>
  <si>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</si>
  <si>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</si>
  <si>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</si>
  <si>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</si>
  <si>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</si>
  <si>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</si>
  <si>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</si>
  <si>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</si>
  <si>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</si>
  <si>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</si>
  <si>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</si>
  <si>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</si>
  <si>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</si>
  <si>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</si>
  <si>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</si>
  <si>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</si>
  <si>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</si>
  <si>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</si>
  <si>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</si>
  <si>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</si>
  <si>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</si>
  <si>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</si>
  <si>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</si>
  <si>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</si>
  <si>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</si>
  <si>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</si>
  <si>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</si>
  <si>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</si>
  <si>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</si>
  <si>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</si>
  <si>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</si>
  <si>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</si>
  <si>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</si>
  <si>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</si>
  <si>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</si>
  <si>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</si>
  <si>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</si>
  <si>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</si>
  <si>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</si>
  <si>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</si>
  <si>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</si>
  <si>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</si>
  <si>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</si>
  <si>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</si>
  <si>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</si>
  <si>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</si>
  <si>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</si>
  <si>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</si>
  <si>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</si>
  <si>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</si>
  <si>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</si>
  <si>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</si>
  <si>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</si>
  <si>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</si>
  <si>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</si>
  <si>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</si>
  <si>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</si>
  <si>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</si>
  <si>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</si>
  <si>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</si>
  <si>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</si>
  <si>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</si>
  <si>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</si>
  <si>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</si>
  <si>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</si>
  <si>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</si>
  <si>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</si>
  <si>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</si>
  <si>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</si>
  <si>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</si>
  <si>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</si>
  <si>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</si>
  <si>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</si>
  <si>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</si>
  <si>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</si>
  <si>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</si>
  <si>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</si>
  <si>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</si>
  <si>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</si>
  <si>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</si>
  <si>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</si>
  <si>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</si>
  <si>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</si>
  <si>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</si>
  <si>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</si>
  <si>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</si>
  <si>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</si>
  <si>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</si>
  <si>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</si>
  <si>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</si>
  <si>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</si>
  <si>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</si>
  <si>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</si>
  <si>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</si>
  <si>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</si>
  <si>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</si>
  <si>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</si>
  <si>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</si>
  <si>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</si>
  <si>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</si>
  <si>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</si>
  <si>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</si>
  <si>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</si>
  <si>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</si>
  <si>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</si>
  <si>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</si>
  <si>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</si>
  <si>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</si>
  <si>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</si>
  <si>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</si>
  <si>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</si>
  <si>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</si>
  <si>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</si>
  <si>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</si>
  <si>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</si>
  <si>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</si>
  <si>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</si>
  <si>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</si>
  <si>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</si>
  <si>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</si>
  <si>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</si>
  <si>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</si>
  <si>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</si>
  <si>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</si>
  <si>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</si>
  <si>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</si>
  <si>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</si>
  <si>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</si>
  <si>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</si>
  <si>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</si>
  <si>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</si>
  <si>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</si>
  <si>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</si>
  <si>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</si>
  <si>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</si>
  <si>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</si>
  <si>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</si>
  <si>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</si>
  <si>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</si>
  <si>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</si>
  <si>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</si>
  <si>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</si>
  <si>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</si>
  <si>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</si>
  <si>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</si>
  <si>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</si>
  <si>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</si>
  <si>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</si>
  <si>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</si>
  <si>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</si>
  <si>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</si>
  <si>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</si>
  <si>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</si>
  <si>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</si>
  <si>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</si>
  <si>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</si>
  <si>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</si>
  <si>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</si>
  <si>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</si>
  <si>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</si>
  <si>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</si>
  <si>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</si>
  <si>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</si>
  <si>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</si>
  <si>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</si>
  <si>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</si>
  <si>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</si>
  <si>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</si>
  <si>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</si>
  <si>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</si>
  <si>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</si>
  <si>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</si>
  <si>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</si>
  <si>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</si>
  <si>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</si>
  <si>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</si>
  <si>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</si>
  <si>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</si>
  <si>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</si>
  <si>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</si>
  <si>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</si>
  <si>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</si>
  <si>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</si>
  <si>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</si>
  <si>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</si>
  <si>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</si>
  <si>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</si>
  <si>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</si>
  <si>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</si>
  <si>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</si>
  <si>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</si>
  <si>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</si>
  <si>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</si>
  <si>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</si>
  <si>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</si>
  <si>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</si>
  <si>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</si>
  <si>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</si>
  <si>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</si>
  <si>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</si>
  <si>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</si>
  <si>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</si>
  <si>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</si>
  <si>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</si>
  <si>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</si>
  <si>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</si>
  <si>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</si>
  <si>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</si>
  <si>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</si>
  <si>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</si>
  <si>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</si>
  <si>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</si>
  <si>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</si>
  <si>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</si>
  <si>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</si>
  <si>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</si>
  <si>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</si>
  <si>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</si>
  <si>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</si>
  <si>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</si>
  <si>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</si>
  <si>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</si>
  <si>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</si>
  <si>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</si>
  <si>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</si>
  <si>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</si>
  <si>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</si>
  <si>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</si>
  <si>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</si>
  <si>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</si>
  <si>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</si>
  <si>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</si>
  <si>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</si>
  <si>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</si>
  <si>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</si>
  <si>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</si>
  <si>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</si>
  <si>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</si>
  <si>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</si>
  <si>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</si>
  <si>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</si>
  <si>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</si>
  <si>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</si>
  <si>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</si>
  <si>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</si>
  <si>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</si>
  <si>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</si>
  <si>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</si>
  <si>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</si>
  <si>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</si>
  <si>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</si>
  <si>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</si>
  <si>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</si>
  <si>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</si>
  <si>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</si>
  <si>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</si>
  <si>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</si>
  <si>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</si>
  <si>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</si>
  <si>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</si>
  <si>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</si>
  <si>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</si>
  <si>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</si>
  <si>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</si>
  <si>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</si>
  <si>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</si>
  <si>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</si>
  <si>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</si>
  <si>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</si>
  <si>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</si>
  <si>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</si>
  <si>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</si>
  <si>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</si>
  <si>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</si>
  <si>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</si>
  <si>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</si>
  <si>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</si>
  <si>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</si>
  <si>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</si>
  <si>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</si>
  <si>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</si>
  <si>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</si>
  <si>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</si>
  <si>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</si>
  <si>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</si>
  <si>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</si>
  <si>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</si>
  <si>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</si>
  <si>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</si>
  <si>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</si>
  <si>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</si>
  <si>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</si>
  <si>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</si>
  <si>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</si>
  <si>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</si>
  <si>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</si>
  <si>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</si>
  <si>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</si>
  <si>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</si>
  <si>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</si>
  <si>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</si>
  <si>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</si>
  <si>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</si>
  <si>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</si>
  <si>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</si>
  <si>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</si>
  <si>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</si>
  <si>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</si>
  <si>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</si>
  <si>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</si>
  <si>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</si>
  <si>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</si>
  <si>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</si>
  <si>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</si>
  <si>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</si>
  <si>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</si>
  <si>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</si>
  <si>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</si>
  <si>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</si>
  <si>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</si>
  <si>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</si>
  <si>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</si>
  <si>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</si>
  <si>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</si>
  <si>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</si>
  <si>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</si>
  <si>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</si>
  <si>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</si>
  <si>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</si>
  <si>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</si>
  <si>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</si>
  <si>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</si>
  <si>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</si>
  <si>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</si>
  <si>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</si>
  <si>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</si>
  <si>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</si>
  <si>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</si>
  <si>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</si>
  <si>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</si>
  <si>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</si>
  <si>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</si>
  <si>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</si>
  <si>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</si>
  <si>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</si>
  <si>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</si>
  <si>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</si>
  <si>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</si>
  <si>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</si>
  <si>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</si>
  <si>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</si>
  <si>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</si>
  <si>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</si>
  <si>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</si>
  <si>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</si>
  <si>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</si>
  <si>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</si>
  <si>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</si>
  <si>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</si>
  <si>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</si>
  <si>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</si>
  <si>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</si>
  <si>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</si>
  <si>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</si>
  <si>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</si>
  <si>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</si>
  <si>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</si>
  <si>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</si>
  <si>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</si>
  <si>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</si>
  <si>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</si>
  <si>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</si>
  <si>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</si>
  <si>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</si>
  <si>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</si>
  <si>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</si>
  <si>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</si>
  <si>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</si>
  <si>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</si>
  <si>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</si>
  <si>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</si>
  <si>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</si>
  <si>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</si>
  <si>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</si>
  <si>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</si>
  <si>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</si>
  <si>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</si>
  <si>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</si>
  <si>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</si>
  <si>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</si>
  <si>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</si>
  <si>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</si>
  <si>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</si>
  <si>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</si>
  <si>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</si>
  <si>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</si>
  <si>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</si>
  <si>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</si>
  <si>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</si>
  <si>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</si>
  <si>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</si>
  <si>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</si>
  <si>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</si>
  <si>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</si>
  <si>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</si>
  <si>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</si>
  <si>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</si>
  <si>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</si>
  <si>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</si>
  <si>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</si>
  <si>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</si>
  <si>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</si>
  <si>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</si>
  <si>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</si>
  <si>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</si>
  <si>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</si>
  <si>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</si>
  <si>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</si>
  <si>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</si>
  <si>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</si>
  <si>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</si>
  <si>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</si>
  <si>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</si>
  <si>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</si>
  <si>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</si>
  <si>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</si>
  <si>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</si>
  <si>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</si>
  <si>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</si>
  <si>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</si>
  <si>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</si>
  <si>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</si>
  <si>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</si>
  <si>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</si>
  <si>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</si>
  <si>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</si>
  <si>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</si>
  <si>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</si>
  <si>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</si>
  <si>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</si>
  <si>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</si>
  <si>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</si>
  <si>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</si>
  <si>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</si>
  <si>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</si>
  <si>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</si>
  <si>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</si>
  <si>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</si>
  <si>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</si>
  <si>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</si>
  <si>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</si>
  <si>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</si>
  <si>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</si>
  <si>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</si>
  <si>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</si>
  <si>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</si>
  <si>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</si>
  <si>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</si>
  <si>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</si>
  <si>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</si>
  <si>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</si>
  <si>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</si>
  <si>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</si>
  <si>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</si>
  <si>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</si>
  <si>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</si>
  <si>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</si>
  <si>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</si>
  <si>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</si>
  <si>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</si>
  <si>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</si>
  <si>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</si>
  <si>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</si>
  <si>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</si>
  <si>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</si>
  <si>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</si>
  <si>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</si>
  <si>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</si>
  <si>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</si>
  <si>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</si>
  <si>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</si>
  <si>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</si>
  <si>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</si>
  <si>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</si>
  <si>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</si>
  <si>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</si>
  <si>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</si>
  <si>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</si>
  <si>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</si>
  <si>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</si>
  <si>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</si>
  <si>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</si>
  <si>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</si>
  <si>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</si>
  <si>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</si>
  <si>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</si>
  <si>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</si>
  <si>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</si>
  <si>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</si>
  <si>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</si>
  <si>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</si>
  <si>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</si>
  <si>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</si>
  <si>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</si>
  <si>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</si>
  <si>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</si>
  <si>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</si>
  <si>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</si>
  <si>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</si>
  <si>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</si>
  <si>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</si>
  <si>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</si>
  <si>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</si>
  <si>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</si>
  <si>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</si>
  <si>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</si>
  <si>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</si>
  <si>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</si>
  <si>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</si>
  <si>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</si>
  <si>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</si>
  <si>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</si>
  <si>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</si>
  <si>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</si>
  <si>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</si>
  <si>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</si>
  <si>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</si>
  <si>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</si>
  <si>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</si>
  <si>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</si>
  <si>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</si>
  <si>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</si>
  <si>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</si>
  <si>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</si>
  <si>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</si>
  <si>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</si>
  <si>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</si>
  <si>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</si>
  <si>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</si>
  <si>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</si>
  <si>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</si>
  <si>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</si>
  <si>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</si>
  <si>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</si>
  <si>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</si>
  <si>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</si>
  <si>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</si>
  <si>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</si>
  <si>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</si>
  <si>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</si>
  <si>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</si>
  <si>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</si>
  <si>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</si>
  <si>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</si>
  <si>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</si>
  <si>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</si>
  <si>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</si>
  <si>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</si>
  <si>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</si>
  <si>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</si>
  <si>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</si>
  <si>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</si>
  <si>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</si>
  <si>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</si>
  <si>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</si>
  <si>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</si>
  <si>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</si>
  <si>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</si>
  <si>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</si>
  <si>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</si>
  <si>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</si>
  <si>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</si>
  <si>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</si>
  <si>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</si>
  <si>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</si>
  <si>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</si>
  <si>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</si>
  <si>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</si>
  <si>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</si>
  <si>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</si>
  <si>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</si>
  <si>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</si>
  <si>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</si>
  <si>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</si>
  <si>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</si>
  <si>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</si>
  <si>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</si>
  <si>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</si>
  <si>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</si>
  <si>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</si>
  <si>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</si>
  <si>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</si>
  <si>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</si>
  <si>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</si>
  <si>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</si>
  <si>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</si>
  <si>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</si>
  <si>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</si>
  <si>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</si>
  <si>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</si>
  <si>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</si>
  <si>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</si>
  <si>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</si>
  <si>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</si>
  <si>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</si>
  <si>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</si>
  <si>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</si>
  <si>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</si>
  <si>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</si>
  <si>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</si>
  <si>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</si>
  <si>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</si>
  <si>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</si>
  <si>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</si>
  <si>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</si>
  <si>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</si>
  <si>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</si>
  <si>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</si>
  <si>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</si>
  <si>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</si>
  <si>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</si>
  <si>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</si>
  <si>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</si>
  <si>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</si>
  <si>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</si>
  <si>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</si>
  <si>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</si>
  <si>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</si>
  <si>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</si>
  <si>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</si>
  <si>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</si>
  <si>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</si>
  <si>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</si>
  <si>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</si>
  <si>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</si>
  <si>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</si>
  <si>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</si>
  <si>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</si>
  <si>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</si>
  <si>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</si>
  <si>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</si>
  <si>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</si>
  <si>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</si>
  <si>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</si>
  <si>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</si>
  <si>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</si>
  <si>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</si>
  <si>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</si>
  <si>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</si>
  <si>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</si>
  <si>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</si>
  <si>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</si>
  <si>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</si>
  <si>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</si>
  <si>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</si>
  <si>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</si>
  <si>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</si>
  <si>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</si>
  <si>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</si>
  <si>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</si>
  <si>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</si>
  <si>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</si>
  <si>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</si>
  <si>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</si>
  <si>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</si>
  <si>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</si>
  <si>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</si>
  <si>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</si>
  <si>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</si>
  <si>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</si>
  <si>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</si>
  <si>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</si>
  <si>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</si>
  <si>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</si>
  <si>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</si>
  <si>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</si>
  <si>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</si>
  <si>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</si>
  <si>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</si>
  <si>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</si>
  <si>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</si>
  <si>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</si>
  <si>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</si>
  <si>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</si>
  <si>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</si>
  <si>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</si>
  <si>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</si>
  <si>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</si>
  <si>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</si>
  <si>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</si>
  <si>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</si>
  <si>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</si>
  <si>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</si>
  <si>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</si>
  <si>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</si>
  <si>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</si>
  <si>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</si>
  <si>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</si>
  <si>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</si>
  <si>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</si>
  <si>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</si>
  <si>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</si>
  <si>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</si>
  <si>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</si>
  <si>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</si>
  <si>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</si>
  <si>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</si>
  <si>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</si>
  <si>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</si>
  <si>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</si>
  <si>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</si>
  <si>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</si>
  <si>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</si>
  <si>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</si>
  <si>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</si>
  <si>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</si>
  <si>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</si>
  <si>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</si>
  <si>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</si>
  <si>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</si>
  <si>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</si>
  <si>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</si>
  <si>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</si>
  <si>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</si>
  <si>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</si>
  <si>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</si>
  <si>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</si>
  <si>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</si>
  <si>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</si>
  <si>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</si>
  <si>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</si>
  <si>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</si>
  <si>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</si>
  <si>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</si>
  <si>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</si>
  <si>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</si>
  <si>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</si>
  <si>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</si>
  <si>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</si>
  <si>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</si>
  <si>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</si>
  <si>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</si>
  <si>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</si>
  <si>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</si>
  <si>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</si>
  <si>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</si>
  <si>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</si>
  <si>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</si>
  <si>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</si>
  <si>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</si>
  <si>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</si>
  <si>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</si>
  <si>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</si>
  <si>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</si>
  <si>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</si>
  <si>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</si>
  <si>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</si>
  <si>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</si>
  <si>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</si>
  <si>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</si>
  <si>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</si>
  <si>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</si>
  <si>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</si>
  <si>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</si>
  <si>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</si>
  <si>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</si>
  <si>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</si>
  <si>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</si>
  <si>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</si>
  <si>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</si>
  <si>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</si>
  <si>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</si>
  <si>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</si>
  <si>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</si>
  <si>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</si>
  <si>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</si>
  <si>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</si>
  <si>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</si>
  <si>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</si>
  <si>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</si>
  <si>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</si>
  <si>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</si>
  <si>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</si>
  <si>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</si>
  <si>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</si>
  <si>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</si>
  <si>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</si>
  <si>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</si>
  <si>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</si>
  <si>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</si>
  <si>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</si>
  <si>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</si>
  <si>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</si>
  <si>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</si>
  <si>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</si>
  <si>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</si>
  <si>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</si>
  <si>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</si>
  <si>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</si>
  <si>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</si>
  <si>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</si>
  <si>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</si>
  <si>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</si>
  <si>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</si>
  <si>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</si>
  <si>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</si>
  <si>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</si>
  <si>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</si>
  <si>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</si>
  <si>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</si>
  <si>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</si>
  <si>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</si>
  <si>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</si>
  <si>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</si>
  <si>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</si>
  <si>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</si>
  <si>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</si>
  <si>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</si>
  <si>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</si>
  <si>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</si>
  <si>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</si>
  <si>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</si>
  <si>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</si>
  <si>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</si>
  <si>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</si>
  <si>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</si>
  <si>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</si>
  <si>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</si>
  <si>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</si>
  <si>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</si>
  <si>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</si>
  <si>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</si>
  <si>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</si>
  <si>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</si>
  <si>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</si>
  <si>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</si>
  <si>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</si>
  <si>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</si>
  <si>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</si>
  <si>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</si>
  <si>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</si>
  <si>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</si>
  <si>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</si>
  <si>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</si>
  <si>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</si>
  <si>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</si>
  <si>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</si>
  <si>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</si>
  <si>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</si>
  <si>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</si>
  <si>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</si>
  <si>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</si>
  <si>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</si>
  <si>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</si>
  <si>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</si>
  <si>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</si>
  <si>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</si>
  <si>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</si>
  <si>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</si>
  <si>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</si>
  <si>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</si>
  <si>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</si>
  <si>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</si>
  <si>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</si>
  <si>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</si>
  <si>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</si>
  <si>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</si>
  <si>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</si>
  <si>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</si>
  <si>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</si>
  <si>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</si>
  <si>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</si>
  <si>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</si>
  <si>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</si>
  <si>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</si>
  <si>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</si>
  <si>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</si>
  <si>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</si>
  <si>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</si>
  <si>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</si>
  <si>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</si>
  <si>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</si>
  <si>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</si>
  <si>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</si>
  <si>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</si>
  <si>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</si>
  <si>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</si>
  <si>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</si>
  <si>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</si>
  <si>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</si>
  <si>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</si>
  <si>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</si>
  <si>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</si>
  <si>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</si>
  <si>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</si>
  <si>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</si>
  <si>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</si>
  <si>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</si>
  <si>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</si>
  <si>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</si>
  <si>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</si>
  <si>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</si>
  <si>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</si>
  <si>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</si>
  <si>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</si>
  <si>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</si>
  <si>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</si>
  <si>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</si>
  <si>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</si>
  <si>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</si>
  <si>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</si>
  <si>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</si>
  <si>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</si>
  <si>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</si>
  <si>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</si>
  <si>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</si>
  <si>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</si>
  <si>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</si>
  <si>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</si>
  <si>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</si>
  <si>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</si>
  <si>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</si>
  <si>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</si>
  <si>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</si>
  <si>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</si>
  <si>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</si>
  <si>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</si>
  <si>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</si>
  <si>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</si>
  <si>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</si>
  <si>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</si>
  <si>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</si>
  <si>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</si>
  <si>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</si>
  <si>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</si>
  <si>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</si>
  <si>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</si>
  <si>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</si>
  <si>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</si>
  <si>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</si>
  <si>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</si>
  <si>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</si>
  <si>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</si>
  <si>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</si>
  <si>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</si>
  <si>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</si>
  <si>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</si>
  <si>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</si>
  <si>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</si>
  <si>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</si>
  <si>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</si>
  <si>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</si>
  <si>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</si>
  <si>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</si>
  <si>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</si>
  <si>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</si>
  <si>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</si>
  <si>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</si>
  <si>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</si>
  <si>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</si>
  <si>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</si>
  <si>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</si>
  <si>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</si>
  <si>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</si>
  <si>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</si>
  <si>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</si>
  <si>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</si>
  <si>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</si>
  <si>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</si>
  <si>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</si>
  <si>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</si>
  <si>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</si>
  <si>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</si>
  <si>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</si>
  <si>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</si>
  <si>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</si>
  <si>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</si>
  <si>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</si>
  <si>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</si>
  <si>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</si>
  <si>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</si>
  <si>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</si>
  <si>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</si>
  <si>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</si>
  <si>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</si>
  <si>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</si>
  <si>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</si>
  <si>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</si>
  <si>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</si>
  <si>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</si>
  <si>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</si>
  <si>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</si>
  <si>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</si>
  <si>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</si>
  <si>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</si>
  <si>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</si>
  <si>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</si>
  <si>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</si>
  <si>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</si>
  <si>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</si>
  <si>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</si>
  <si>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</si>
  <si>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</si>
  <si>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</si>
  <si>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</si>
  <si>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</si>
  <si>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</si>
  <si>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</si>
  <si>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</si>
  <si>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</si>
  <si>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</si>
  <si>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</si>
  <si>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</si>
  <si>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</si>
  <si>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</si>
  <si>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</si>
  <si>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</si>
  <si>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</si>
  <si>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</si>
  <si>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</si>
  <si>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</si>
  <si>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</si>
  <si>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</si>
  <si>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</si>
  <si>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</si>
  <si>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</si>
  <si>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</si>
  <si>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</si>
  <si>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</si>
  <si>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</si>
  <si>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</si>
  <si>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</si>
  <si>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</si>
  <si>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</si>
  <si>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</si>
  <si>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</si>
  <si>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</si>
  <si>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</si>
  <si>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</si>
  <si>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</si>
  <si>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</si>
  <si>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</si>
  <si>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</si>
  <si>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</si>
  <si>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</si>
  <si>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</si>
  <si>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</si>
  <si>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</si>
  <si>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</si>
  <si>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</si>
  <si>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</si>
  <si>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</si>
  <si>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</si>
  <si>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</si>
  <si>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</si>
  <si>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</si>
  <si>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</si>
  <si>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</si>
  <si>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</si>
  <si>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</si>
  <si>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</si>
  <si>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</si>
  <si>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</si>
  <si>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</si>
  <si>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</si>
  <si>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</si>
  <si>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</si>
  <si>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</si>
  <si>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</si>
  <si>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</si>
  <si>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</si>
  <si>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</si>
  <si>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</si>
  <si>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</si>
  <si>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</si>
  <si>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</si>
  <si>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</si>
  <si>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</si>
  <si>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</si>
  <si>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</si>
  <si>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</si>
  <si>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</si>
  <si>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</si>
  <si>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</si>
  <si>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</si>
  <si>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</si>
  <si>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</si>
  <si>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</si>
  <si>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</si>
  <si>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</si>
  <si>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</si>
  <si>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</si>
  <si>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</si>
  <si>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</si>
  <si>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</si>
  <si>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</si>
  <si>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</si>
  <si>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</si>
  <si>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</si>
  <si>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</si>
  <si>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</si>
  <si>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</si>
  <si>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</si>
  <si>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</si>
  <si>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</si>
  <si>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</si>
  <si>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</si>
  <si>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</si>
  <si>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</si>
  <si>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</si>
  <si>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</si>
  <si>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</si>
  <si>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</si>
  <si>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</si>
  <si>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</si>
  <si>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</si>
  <si>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</si>
  <si>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</si>
  <si>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</si>
  <si>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</si>
  <si>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</si>
  <si>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</si>
  <si>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</si>
  <si>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</si>
  <si>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</si>
  <si>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</si>
  <si>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</si>
  <si>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</si>
  <si>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</si>
  <si>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</si>
  <si>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</si>
  <si>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</si>
  <si>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</si>
  <si>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</si>
  <si>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</si>
  <si>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</si>
  <si>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</si>
  <si>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</si>
  <si>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</si>
  <si>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</si>
  <si>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</si>
  <si>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</si>
  <si>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</si>
  <si>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</si>
  <si>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</si>
  <si>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</si>
  <si>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</si>
  <si>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</si>
  <si>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</si>
  <si>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</si>
  <si>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</si>
  <si>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</si>
  <si>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</si>
  <si>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</si>
  <si>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</si>
  <si>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</si>
  <si>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</si>
  <si>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</si>
  <si>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</si>
  <si>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</si>
  <si>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</si>
  <si>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</si>
  <si>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</si>
  <si>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</si>
  <si>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</si>
  <si>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</si>
  <si>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</si>
  <si>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</si>
  <si>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</si>
  <si>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</si>
  <si>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</si>
  <si>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</si>
  <si>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</si>
  <si>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</si>
  <si>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</si>
  <si>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</si>
  <si>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</si>
  <si>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</si>
  <si>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</si>
  <si>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</si>
  <si>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</si>
  <si>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</si>
  <si>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</si>
  <si>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</si>
  <si>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</si>
  <si>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</si>
  <si>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</si>
  <si>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</si>
  <si>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</si>
  <si>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</si>
  <si>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</si>
  <si>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</si>
  <si>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</si>
  <si>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</si>
  <si>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</si>
  <si>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</si>
  <si>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</si>
  <si>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</si>
  <si>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</si>
  <si>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</si>
  <si>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</si>
  <si>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</si>
  <si>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</si>
  <si>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</si>
  <si>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</si>
  <si>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</si>
  <si>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</si>
  <si>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</si>
  <si>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</si>
  <si>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</si>
  <si>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</si>
  <si>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</si>
  <si>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</si>
  <si>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</si>
  <si>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</si>
  <si>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</si>
  <si>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</si>
  <si>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</si>
  <si>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</si>
  <si>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</si>
  <si>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</si>
  <si>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</si>
  <si>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</si>
  <si>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</si>
  <si>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</si>
  <si>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</si>
  <si>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</si>
  <si>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</si>
  <si>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</si>
  <si>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</si>
  <si>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</si>
  <si>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</si>
  <si>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</si>
  <si>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</si>
  <si>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</si>
  <si>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</si>
  <si>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</si>
  <si>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</si>
  <si>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</si>
  <si>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</si>
  <si>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</si>
  <si>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</si>
  <si>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</si>
  <si>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</si>
  <si>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</si>
  <si>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</si>
  <si>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</si>
  <si>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</si>
  <si>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</si>
  <si>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</si>
  <si>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</si>
  <si>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</si>
  <si>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</si>
  <si>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</si>
  <si>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</si>
  <si>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</si>
  <si>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</si>
  <si>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</si>
  <si>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</si>
  <si>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</si>
  <si>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</si>
  <si>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</si>
  <si>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</si>
  <si>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</si>
  <si>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</si>
  <si>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</si>
  <si>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</si>
  <si>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</si>
  <si>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</si>
  <si>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</si>
  <si>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</si>
  <si>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</si>
  <si>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</si>
  <si>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</si>
  <si>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</si>
  <si>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</si>
  <si>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</si>
  <si>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</si>
  <si>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</si>
  <si>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</si>
  <si>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</si>
  <si>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</si>
  <si>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</si>
  <si>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</si>
  <si>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</si>
  <si>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</si>
  <si>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</si>
  <si>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</si>
  <si>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</si>
  <si>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</si>
  <si>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</si>
  <si>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</si>
  <si>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</si>
  <si>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</si>
  <si>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</si>
  <si>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</si>
  <si>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</si>
  <si>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</si>
  <si>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</si>
  <si>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</si>
  <si>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</si>
  <si>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</si>
  <si>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</si>
  <si>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</si>
  <si>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</si>
  <si>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</si>
  <si>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</si>
  <si>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</si>
  <si>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</si>
  <si>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</si>
  <si>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</si>
  <si>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</si>
  <si>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</si>
  <si>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</si>
  <si>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</si>
  <si>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</si>
  <si>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</si>
  <si>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</si>
  <si>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</si>
  <si>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</si>
  <si>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</si>
  <si>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</si>
  <si>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</si>
  <si>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</si>
  <si>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</si>
  <si>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</si>
  <si>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</si>
  <si>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</si>
  <si>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</si>
  <si>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</si>
  <si>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</si>
  <si>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</si>
  <si>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</si>
  <si>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</si>
  <si>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</si>
  <si>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</si>
  <si>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</si>
  <si>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</si>
  <si>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</si>
  <si>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</si>
  <si>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</si>
  <si>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</si>
  <si>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</si>
  <si>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</si>
  <si>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</si>
  <si>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</si>
  <si>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</si>
  <si>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</si>
  <si>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</si>
  <si>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</si>
  <si>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</si>
  <si>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</si>
  <si>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</si>
  <si>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</si>
  <si>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</si>
  <si>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</si>
  <si>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</si>
  <si>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</si>
  <si>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</si>
  <si>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</si>
  <si>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</si>
  <si>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</si>
  <si>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</si>
  <si>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</si>
  <si>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</si>
  <si>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</si>
  <si>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</si>
  <si>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</si>
  <si>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</si>
  <si>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</si>
  <si>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</si>
  <si>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</si>
  <si>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</si>
  <si>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</si>
  <si>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</si>
  <si>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</si>
  <si>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</si>
  <si>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</si>
  <si>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</si>
  <si>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</si>
  <si>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</si>
  <si>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</si>
  <si>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</si>
  <si>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</si>
  <si>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</si>
  <si>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</si>
  <si>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</si>
  <si>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</si>
  <si>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</si>
  <si>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</si>
  <si>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</si>
  <si>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</si>
  <si>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</si>
  <si>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</si>
  <si>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</si>
  <si>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</si>
  <si>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</si>
  <si>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</si>
  <si>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</si>
  <si>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</si>
  <si>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</si>
  <si>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</si>
  <si>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</si>
  <si>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</si>
  <si>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</si>
  <si>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</si>
  <si>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</si>
  <si>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</si>
  <si>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</si>
  <si>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</si>
  <si>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</si>
  <si>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</si>
  <si>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</si>
  <si>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</si>
  <si>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</si>
  <si>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</si>
  <si>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</si>
  <si>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</si>
  <si>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</si>
  <si>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</si>
  <si>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</si>
  <si>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</si>
  <si>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</si>
  <si>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</si>
  <si>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</si>
  <si>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</si>
  <si>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</si>
  <si>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</si>
  <si>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</si>
  <si>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</si>
  <si>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</si>
  <si>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</si>
  <si>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</si>
  <si>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</si>
  <si>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</si>
  <si>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</si>
  <si>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</si>
  <si>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</si>
  <si>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</si>
  <si>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</si>
  <si>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</si>
  <si>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</si>
  <si>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</si>
  <si>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</si>
  <si>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</si>
  <si>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</si>
  <si>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</si>
  <si>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</si>
  <si>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</si>
  <si>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</si>
  <si>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</si>
  <si>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</si>
  <si>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</si>
  <si>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</si>
  <si>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</si>
  <si>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</si>
  <si>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</si>
  <si>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</si>
  <si>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</si>
  <si>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</si>
  <si>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</si>
  <si>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</si>
  <si>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</si>
  <si>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</si>
  <si>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</si>
  <si>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</si>
  <si>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</si>
  <si>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</si>
  <si>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</si>
  <si>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</si>
  <si>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</si>
  <si>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</si>
  <si>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</si>
  <si>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</si>
  <si>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</si>
  <si>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</si>
  <si>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</si>
  <si>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</si>
  <si>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</si>
  <si>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</si>
  <si>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</si>
  <si>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</si>
  <si>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</si>
  <si>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</si>
  <si>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</si>
  <si>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</si>
  <si>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</si>
  <si>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</si>
  <si>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</si>
  <si>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</si>
  <si>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</si>
  <si>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</si>
  <si>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</si>
  <si>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</si>
  <si>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</si>
  <si>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</si>
  <si>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</si>
  <si>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</si>
  <si>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</si>
  <si>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</si>
  <si>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</si>
  <si>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</si>
  <si>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</si>
  <si>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</si>
  <si>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</si>
  <si>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</si>
  <si>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</si>
  <si>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</si>
  <si>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</si>
  <si>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</si>
  <si>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</si>
  <si>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</si>
  <si>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</si>
  <si>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</si>
  <si>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</si>
  <si>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</si>
  <si>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</si>
  <si>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</si>
  <si>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</si>
  <si>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</si>
  <si>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</si>
  <si>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</si>
  <si>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</si>
  <si>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</si>
  <si>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</si>
  <si>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</si>
  <si>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</si>
  <si>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</si>
  <si>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</si>
  <si>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</si>
  <si>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</si>
  <si>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</si>
  <si>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</si>
  <si>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</si>
  <si>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</si>
  <si>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</si>
  <si>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</si>
  <si>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</si>
  <si>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</si>
  <si>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</si>
  <si>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</si>
  <si>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</si>
  <si>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</si>
  <si>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</si>
  <si>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</si>
  <si>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</si>
  <si>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</si>
  <si>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</si>
  <si>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</si>
  <si>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</si>
  <si>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</si>
  <si>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</si>
  <si>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</si>
  <si>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</si>
  <si>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</si>
  <si>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</si>
  <si>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</si>
  <si>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</si>
  <si>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</si>
  <si>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</si>
  <si>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</si>
  <si>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</si>
  <si>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</si>
  <si>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</si>
  <si>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</si>
  <si>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</si>
  <si>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</si>
  <si>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</si>
  <si>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</si>
  <si>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</si>
  <si>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</si>
  <si>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</si>
  <si>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</si>
  <si>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</si>
  <si>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</si>
  <si>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</si>
  <si>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</si>
  <si>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</si>
  <si>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</si>
  <si>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</si>
  <si>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</si>
  <si>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</si>
  <si>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</si>
  <si>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</si>
  <si>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</si>
  <si>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</si>
  <si>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</si>
  <si>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</si>
  <si>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</si>
  <si>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</si>
  <si>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</si>
  <si>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</si>
  <si>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</si>
  <si>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</si>
  <si>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</si>
  <si>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</si>
  <si>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</si>
  <si>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</si>
  <si>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</si>
  <si>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</si>
  <si>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</si>
  <si>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</si>
  <si>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</si>
  <si>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</si>
  <si>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</si>
  <si>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</si>
  <si>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</si>
  <si>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</si>
  <si>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</si>
  <si>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</si>
  <si>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</si>
  <si>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</si>
  <si>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</si>
  <si>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</si>
  <si>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</si>
  <si>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</si>
  <si>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</si>
  <si>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</si>
  <si>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</si>
  <si>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</si>
  <si>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</si>
  <si>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</si>
  <si>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</si>
  <si>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</si>
  <si>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</si>
  <si>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</si>
  <si>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</si>
  <si>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</si>
  <si>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</si>
  <si>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</si>
  <si>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</si>
  <si>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</si>
  <si>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</si>
  <si>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</si>
  <si>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</si>
  <si>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</si>
  <si>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</si>
  <si>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</si>
  <si>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</si>
  <si>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</si>
  <si>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</si>
  <si>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</si>
  <si>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</si>
  <si>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</si>
  <si>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</si>
  <si>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</si>
  <si>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</si>
  <si>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</si>
  <si>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</si>
  <si>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</si>
  <si>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</si>
  <si>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</si>
  <si>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</si>
  <si>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</si>
  <si>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</si>
  <si>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</si>
  <si>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</si>
  <si>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</si>
  <si>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</si>
  <si>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</si>
  <si>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</si>
  <si>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</si>
  <si>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</si>
  <si>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</si>
  <si>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</si>
  <si>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</si>
  <si>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</si>
  <si>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</si>
  <si>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</si>
  <si>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</si>
  <si>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</si>
  <si>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</si>
  <si>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</si>
  <si>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</si>
  <si>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</si>
  <si>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</si>
  <si>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</si>
  <si>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</si>
  <si>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</si>
  <si>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</si>
  <si>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</si>
  <si>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</si>
  <si>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</si>
  <si>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</si>
  <si>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</si>
  <si>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</si>
  <si>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</si>
  <si>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</si>
  <si>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</si>
  <si>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</si>
  <si>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</si>
  <si>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</si>
  <si>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</si>
  <si>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</si>
  <si>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</si>
  <si>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</si>
  <si>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</si>
  <si>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</si>
  <si>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</si>
  <si>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</si>
  <si>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</si>
  <si>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</si>
  <si>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</si>
  <si>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</si>
  <si>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</si>
  <si>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</si>
  <si>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</si>
  <si>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</si>
  <si>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</si>
  <si>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</si>
  <si>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</si>
  <si>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</si>
  <si>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</si>
  <si>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</si>
  <si>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</si>
  <si>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</si>
  <si>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</si>
  <si>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</si>
  <si>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</si>
  <si>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</si>
  <si>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</si>
  <si>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</si>
  <si>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</si>
  <si>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</si>
  <si>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</si>
  <si>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</si>
  <si>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</si>
  <si>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</si>
  <si>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</si>
  <si>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</si>
  <si>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</si>
  <si>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</si>
  <si>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</si>
  <si>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</si>
  <si>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</si>
  <si>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</si>
  <si>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</si>
  <si>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</si>
  <si>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</si>
  <si>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</si>
  <si>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</si>
  <si>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</si>
  <si>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</si>
  <si>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</si>
  <si>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</si>
  <si>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</si>
  <si>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</si>
  <si>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</si>
  <si>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</si>
  <si>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</si>
  <si>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</si>
  <si>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</si>
  <si>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</si>
  <si>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</si>
  <si>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</si>
  <si>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</si>
  <si>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</si>
  <si>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</si>
  <si>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</si>
  <si>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</si>
  <si>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</si>
  <si>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</si>
  <si>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</si>
  <si>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</si>
  <si>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</si>
  <si>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</si>
  <si>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</si>
  <si>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</si>
  <si>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</si>
  <si>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</si>
  <si>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</si>
  <si>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</si>
  <si>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</si>
  <si>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</si>
  <si>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</si>
  <si>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</si>
  <si>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</si>
  <si>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</si>
  <si>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</si>
  <si>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</si>
  <si>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</si>
  <si>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</si>
  <si>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</si>
  <si>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</si>
  <si>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</si>
  <si>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</si>
  <si>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</si>
  <si>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</si>
  <si>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</si>
  <si>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</si>
  <si>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</si>
  <si>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</si>
  <si>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</si>
  <si>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</si>
  <si>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</si>
  <si>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</si>
  <si>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</si>
  <si>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</si>
  <si>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</si>
  <si>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</si>
  <si>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</si>
  <si>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</si>
  <si>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</si>
  <si>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</si>
  <si>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</si>
  <si>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</si>
  <si>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</si>
  <si>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</si>
  <si>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</si>
  <si>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</si>
  <si>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</si>
  <si>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</si>
  <si>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</si>
  <si>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</si>
  <si>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</si>
  <si>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</si>
  <si>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</si>
  <si>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</si>
  <si>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</si>
  <si>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</si>
  <si>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</si>
  <si>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</si>
  <si>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</si>
  <si>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</si>
  <si>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</si>
  <si>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</si>
  <si>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</si>
  <si>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</si>
  <si>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</si>
  <si>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</si>
  <si>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</si>
  <si>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</si>
  <si>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</si>
  <si>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</si>
  <si>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</si>
  <si>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</si>
  <si>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</si>
  <si>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</si>
  <si>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</si>
  <si>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</si>
  <si>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</si>
  <si>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</si>
  <si>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</si>
  <si>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</si>
  <si>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</si>
  <si>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</si>
  <si>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</si>
  <si>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</si>
  <si>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</si>
  <si>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</si>
  <si>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</si>
  <si>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</si>
  <si>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</si>
  <si>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</si>
  <si>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</si>
  <si>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</si>
  <si>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</si>
  <si>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</si>
  <si>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</si>
  <si>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</si>
  <si>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</si>
  <si>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</si>
  <si>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</si>
  <si>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</si>
  <si>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</si>
  <si>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</si>
  <si>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</si>
  <si>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</si>
  <si>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</si>
  <si>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</si>
  <si>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</si>
  <si>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</si>
  <si>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</si>
  <si>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</si>
  <si>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</si>
  <si>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</si>
  <si>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</si>
  <si>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</si>
  <si>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</si>
  <si>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</si>
  <si>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</si>
  <si>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</si>
  <si>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</si>
  <si>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</si>
  <si>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</si>
  <si>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</si>
  <si>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</si>
  <si>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</si>
  <si>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</si>
  <si>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</si>
  <si>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</si>
  <si>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</si>
  <si>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</si>
  <si>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</si>
  <si>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</si>
  <si>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</si>
  <si>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</si>
  <si>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</si>
  <si>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</si>
  <si>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</si>
  <si>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</si>
  <si>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</si>
  <si>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</si>
  <si>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</si>
  <si>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</si>
  <si>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</si>
  <si>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</si>
  <si>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</si>
  <si>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</si>
  <si>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</si>
  <si>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</si>
  <si>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</si>
  <si>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</si>
  <si>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</si>
  <si>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</si>
  <si>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</si>
  <si>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</si>
  <si>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</si>
  <si>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</si>
  <si>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</si>
  <si>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</si>
  <si>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</si>
  <si>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</si>
  <si>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</si>
  <si>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</si>
  <si>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</si>
  <si>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</si>
  <si>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</si>
  <si>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</si>
  <si>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</si>
  <si>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</si>
  <si>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</si>
  <si>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</si>
  <si>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</si>
  <si>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</si>
  <si>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</si>
  <si>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</si>
  <si>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</si>
  <si>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</si>
  <si>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</si>
  <si>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</si>
  <si>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</si>
  <si>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</si>
  <si>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</si>
  <si>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</si>
  <si>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</si>
  <si>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</si>
  <si>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</si>
  <si>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</si>
  <si>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</si>
  <si>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</si>
  <si>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</si>
  <si>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</si>
  <si>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</si>
  <si>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</si>
  <si>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</si>
  <si>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</si>
  <si>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</si>
  <si>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</si>
  <si>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</si>
  <si>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</si>
  <si>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</si>
  <si>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</si>
  <si>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</si>
  <si>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</si>
  <si>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</si>
  <si>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</si>
  <si>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</si>
  <si>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</si>
  <si>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</si>
  <si>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</si>
  <si>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</si>
  <si>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</si>
  <si>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</si>
  <si>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</si>
  <si>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</si>
  <si>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</si>
  <si>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</si>
  <si>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</si>
  <si>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</si>
  <si>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</si>
  <si>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</si>
  <si>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</si>
  <si>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</si>
  <si>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</si>
  <si>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</si>
  <si>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</si>
  <si>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</si>
  <si>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</si>
  <si>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</si>
  <si>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</si>
  <si>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</si>
  <si>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</si>
  <si>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</si>
  <si>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</si>
  <si>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</si>
  <si>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</si>
  <si>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</si>
  <si>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</si>
  <si>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</si>
  <si>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</si>
  <si>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</si>
  <si>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</si>
  <si>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</si>
  <si>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</si>
  <si>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</si>
  <si>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</si>
  <si>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</si>
  <si>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</si>
  <si>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</si>
  <si>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</si>
  <si>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</si>
  <si>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</si>
  <si>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</si>
  <si>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</si>
  <si>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</si>
  <si>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</si>
  <si>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</si>
  <si>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</si>
  <si>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</si>
  <si>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</si>
  <si>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</si>
  <si>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</si>
  <si>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</si>
  <si>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</si>
  <si>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</si>
  <si>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</si>
  <si>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</si>
  <si>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</si>
  <si>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</si>
  <si>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</si>
  <si>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</si>
  <si>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</si>
  <si>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</si>
  <si>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</si>
  <si>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</si>
  <si>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</si>
  <si>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</si>
  <si>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</si>
  <si>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</si>
  <si>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</si>
  <si>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</si>
  <si>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</si>
  <si>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</si>
  <si>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</si>
  <si>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</si>
  <si>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</si>
  <si>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</si>
  <si>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</si>
  <si>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</si>
  <si>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</si>
  <si>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</si>
  <si>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</si>
  <si>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</si>
  <si>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</si>
  <si>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</si>
  <si>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</si>
  <si>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</si>
  <si>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</si>
  <si>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</si>
  <si>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</si>
  <si>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</si>
  <si>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</si>
  <si>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</si>
  <si>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</si>
  <si>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</si>
  <si>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</si>
  <si>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</si>
  <si>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</si>
  <si>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</si>
  <si>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</si>
  <si>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</si>
  <si>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</si>
  <si>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</si>
  <si>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</si>
  <si>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</si>
  <si>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</si>
  <si>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</si>
  <si>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</si>
  <si>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</si>
  <si>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</si>
  <si>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</si>
  <si>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</si>
  <si>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</si>
  <si>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</si>
  <si>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</si>
  <si>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</si>
  <si>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</si>
  <si>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</si>
  <si>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</si>
  <si>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</si>
  <si>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</si>
  <si>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</si>
  <si>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</si>
  <si>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</si>
  <si>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</si>
  <si>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</si>
  <si>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</si>
  <si>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</si>
  <si>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</si>
  <si>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</si>
  <si>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</si>
  <si>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</si>
  <si>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</si>
  <si>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</si>
  <si>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</si>
  <si>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</si>
  <si>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</si>
  <si>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</si>
  <si>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</si>
  <si>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</si>
  <si>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</si>
  <si>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</si>
  <si>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</si>
  <si>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</si>
  <si>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</si>
  <si>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</si>
  <si>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</si>
  <si>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</si>
  <si>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</si>
  <si>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</si>
  <si>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</si>
  <si>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</si>
  <si>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</si>
  <si>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</si>
  <si>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</si>
  <si>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</si>
  <si>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</si>
  <si>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</si>
  <si>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</si>
  <si>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</si>
  <si>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</si>
  <si>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</si>
  <si>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</si>
  <si>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</si>
  <si>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</si>
  <si>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</si>
  <si>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</si>
  <si>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</si>
  <si>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</si>
  <si>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</si>
  <si>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</si>
  <si>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</si>
  <si>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</si>
  <si>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</si>
  <si>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</si>
  <si>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</si>
  <si>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</si>
  <si>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</si>
  <si>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</si>
  <si>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</si>
  <si>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</si>
  <si>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</si>
  <si>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</si>
  <si>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</si>
  <si>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</si>
  <si>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</si>
  <si>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</si>
  <si>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</si>
  <si>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</si>
  <si>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</si>
  <si>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</si>
  <si>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</si>
  <si>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</si>
  <si>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</si>
  <si>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</si>
  <si>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</si>
  <si>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</si>
  <si>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</si>
  <si>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</si>
  <si>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</si>
  <si>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</si>
  <si>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</si>
  <si>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</si>
  <si>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</si>
  <si>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</si>
  <si>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</si>
  <si>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</si>
  <si>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</si>
  <si>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</si>
  <si>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</si>
  <si>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</si>
  <si>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</si>
  <si>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</si>
  <si>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</si>
  <si>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</si>
  <si>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</si>
  <si>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</si>
  <si>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</si>
  <si>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</si>
  <si>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</si>
  <si>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</si>
  <si>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</si>
  <si>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</si>
  <si>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</si>
  <si>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</si>
  <si>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</si>
  <si>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</si>
  <si>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</si>
  <si>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</si>
  <si>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</si>
  <si>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</si>
  <si>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</si>
  <si>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</si>
  <si>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</si>
  <si>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</si>
  <si>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</si>
  <si>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</si>
  <si>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</si>
  <si>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</si>
  <si>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</si>
  <si>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</si>
  <si>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</si>
  <si>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</si>
  <si>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</si>
  <si>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</si>
  <si>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</si>
  <si>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</si>
  <si>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</si>
  <si>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</si>
  <si>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</si>
  <si>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</si>
  <si>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</si>
  <si>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</si>
  <si>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</si>
  <si>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</si>
  <si>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</si>
  <si>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</si>
  <si>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</si>
  <si>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</si>
  <si>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</si>
  <si>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</si>
  <si>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</si>
  <si>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</si>
  <si>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</si>
  <si>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</si>
  <si>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</si>
  <si>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</si>
  <si>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</si>
  <si>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</si>
  <si>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</si>
  <si>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</si>
  <si>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</si>
  <si>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</si>
  <si>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</si>
  <si>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</si>
  <si>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</si>
  <si>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</si>
  <si>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</si>
  <si>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</si>
  <si>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</si>
  <si>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</si>
  <si>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</si>
  <si>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</si>
  <si>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</si>
  <si>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</si>
  <si>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</si>
  <si>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</si>
  <si>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</si>
  <si>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</si>
  <si>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</si>
  <si>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</si>
  <si>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</si>
  <si>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</si>
  <si>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</si>
  <si>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</si>
  <si>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</si>
  <si>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</si>
  <si>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</si>
  <si>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</si>
  <si>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</si>
  <si>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</si>
  <si>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</si>
  <si>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</si>
  <si>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</si>
  <si>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</si>
  <si>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</si>
  <si>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</si>
  <si>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</si>
  <si>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</si>
  <si>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</si>
  <si>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</si>
  <si>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</si>
  <si>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</si>
  <si>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</si>
  <si>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</si>
  <si>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</si>
  <si>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</si>
  <si>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</si>
  <si>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</si>
  <si>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</si>
  <si>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</si>
  <si>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</si>
  <si>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</si>
  <si>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</si>
  <si>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</si>
  <si>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</si>
  <si>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</si>
  <si>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</si>
  <si>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</si>
  <si>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</si>
  <si>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</si>
  <si>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</si>
  <si>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</si>
  <si>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</si>
  <si>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</si>
  <si>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</si>
  <si>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</si>
  <si>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</si>
  <si>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</si>
  <si>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</si>
  <si>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</si>
  <si>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</si>
  <si>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</si>
  <si>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</si>
  <si>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</si>
  <si>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</si>
  <si>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</si>
  <si>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</si>
  <si>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</si>
  <si>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</si>
  <si>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</si>
  <si>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</si>
  <si>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</si>
  <si>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</si>
  <si>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</si>
  <si>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</si>
  <si>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</si>
  <si>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</si>
  <si>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</si>
  <si>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</si>
  <si>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</si>
  <si>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</si>
  <si>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</si>
  <si>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</si>
  <si>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</si>
  <si>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</si>
  <si>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</si>
  <si>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</si>
  <si>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</si>
  <si>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</si>
  <si>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</si>
  <si>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</si>
  <si>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</si>
  <si>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</si>
  <si>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</si>
  <si>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</si>
  <si>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</si>
  <si>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</si>
  <si>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</si>
  <si>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</si>
  <si>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</si>
  <si>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</si>
  <si>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</si>
  <si>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</si>
  <si>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</si>
  <si>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</si>
  <si>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</si>
  <si>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</si>
  <si>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</si>
  <si>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</si>
  <si>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</si>
  <si>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</si>
  <si>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</si>
  <si>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</si>
  <si>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</si>
  <si>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</si>
  <si>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</si>
  <si>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</si>
  <si>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</si>
  <si>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</si>
  <si>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</si>
  <si>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</si>
  <si>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</si>
  <si>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</si>
  <si>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</si>
  <si>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</si>
  <si>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</si>
  <si>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</si>
  <si>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</si>
  <si>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</si>
  <si>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</si>
  <si>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</si>
  <si>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</si>
  <si>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</si>
  <si>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</si>
  <si>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</si>
  <si>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</si>
  <si>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</si>
  <si>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</si>
  <si>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</si>
  <si>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</si>
  <si>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</si>
  <si>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</si>
  <si>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</si>
  <si>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</si>
  <si>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</si>
  <si>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</si>
  <si>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</si>
  <si>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</si>
  <si>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</si>
  <si>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</si>
  <si>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</si>
  <si>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</si>
  <si>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</si>
  <si>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</si>
  <si>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</si>
  <si>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</si>
  <si>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</si>
  <si>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</si>
  <si>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</si>
  <si>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</si>
  <si>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</si>
  <si>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</si>
  <si>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</si>
  <si>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</si>
  <si>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</si>
  <si>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</si>
  <si>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</si>
  <si>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</si>
  <si>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</si>
  <si>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</si>
  <si>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</si>
  <si>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</si>
  <si>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</si>
  <si>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</si>
  <si>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</si>
  <si>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</si>
  <si>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</si>
  <si>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</si>
  <si>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</si>
  <si>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</si>
  <si>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</si>
  <si>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</si>
  <si>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</si>
  <si>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</si>
  <si>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</si>
  <si>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</si>
  <si>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</si>
  <si>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</si>
  <si>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</si>
  <si>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</si>
  <si>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</si>
  <si>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</si>
  <si>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</si>
  <si>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</si>
  <si>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</si>
  <si>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</si>
  <si>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</si>
  <si>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</si>
  <si>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</si>
  <si>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</si>
  <si>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</si>
  <si>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</si>
  <si>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</si>
  <si>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</si>
  <si>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</si>
  <si>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</si>
  <si>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</si>
  <si>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</si>
  <si>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</si>
  <si>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</si>
  <si>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</si>
  <si>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</si>
  <si>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</si>
  <si>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</si>
  <si>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</si>
  <si>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</si>
  <si>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</si>
  <si>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</si>
  <si>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</si>
  <si>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</si>
  <si>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</si>
  <si>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</si>
  <si>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</si>
  <si>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</si>
  <si>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</si>
  <si>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</si>
  <si>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</si>
  <si>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</si>
  <si>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</si>
  <si>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</si>
  <si>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</si>
  <si>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</si>
  <si>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</si>
  <si>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</si>
  <si>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</si>
  <si>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</si>
  <si>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</si>
  <si>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</si>
  <si>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</si>
  <si>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</si>
  <si>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</si>
  <si>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</si>
  <si>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</si>
  <si>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</si>
  <si>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</si>
  <si>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</si>
  <si>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</si>
  <si>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</si>
  <si>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</si>
  <si>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</si>
  <si>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</si>
  <si>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</si>
  <si>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</si>
  <si>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</si>
  <si>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</si>
  <si>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</si>
  <si>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</si>
  <si>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</si>
  <si>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</si>
  <si>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</si>
  <si>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</si>
  <si>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</si>
  <si>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</si>
  <si>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</si>
  <si>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</si>
  <si>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</si>
  <si>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</si>
  <si>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</si>
  <si>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</si>
  <si>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</si>
  <si>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</si>
  <si>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</si>
  <si>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</si>
  <si>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</si>
  <si>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</si>
  <si>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</si>
  <si>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</si>
  <si>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</si>
  <si>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</si>
  <si>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</si>
  <si>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</si>
  <si>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</si>
  <si>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</si>
  <si>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</si>
  <si>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</si>
  <si>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</si>
  <si>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</si>
  <si>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</si>
  <si>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</si>
  <si>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</si>
  <si>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</si>
  <si>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</si>
  <si>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</si>
  <si>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</si>
  <si>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</si>
  <si>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</si>
  <si>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</si>
  <si>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</si>
  <si>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</si>
  <si>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</si>
  <si>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</si>
  <si>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</si>
  <si>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</si>
  <si>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</si>
  <si>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</si>
  <si>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</si>
  <si>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</si>
  <si>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</si>
  <si>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</si>
  <si>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</si>
  <si>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</si>
  <si>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</si>
  <si>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</si>
  <si>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</si>
  <si>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</si>
  <si>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</si>
  <si>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</si>
  <si>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</si>
  <si>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</si>
  <si>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</si>
  <si>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</si>
  <si>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</si>
  <si>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</si>
  <si>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</si>
  <si>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</si>
  <si>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</si>
  <si>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</si>
  <si>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</si>
  <si>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</si>
  <si>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</si>
  <si>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</si>
  <si>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</si>
  <si>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</si>
  <si>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</si>
  <si>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</si>
  <si>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</si>
  <si>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</si>
  <si>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</si>
  <si>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</si>
  <si>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</si>
  <si>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</si>
  <si>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</si>
  <si>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</si>
  <si>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</si>
  <si>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</si>
  <si>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</si>
  <si>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</si>
  <si>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</si>
  <si>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</si>
  <si>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</si>
  <si>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</si>
  <si>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</si>
  <si>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</si>
  <si>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</si>
  <si>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</si>
  <si>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</si>
  <si>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</si>
  <si>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</si>
  <si>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</si>
  <si>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</si>
  <si>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</si>
  <si>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</si>
  <si>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</si>
  <si>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</si>
  <si>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</si>
  <si>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</si>
  <si>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</si>
  <si>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</si>
  <si>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</si>
  <si>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</si>
  <si>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</si>
  <si>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</si>
  <si>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</si>
  <si>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</si>
  <si>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</si>
  <si>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</si>
  <si>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</si>
  <si>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</si>
  <si>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</si>
  <si>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</si>
  <si>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</si>
  <si>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</si>
  <si>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</si>
  <si>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</si>
  <si>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</si>
  <si>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</si>
  <si>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</si>
  <si>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</si>
  <si>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</si>
  <si>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</si>
  <si>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</si>
  <si>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</si>
  <si>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</si>
  <si>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</si>
  <si>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</si>
  <si>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</si>
  <si>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</si>
  <si>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</si>
  <si>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</si>
  <si>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</si>
  <si>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</si>
  <si>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</si>
  <si>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</si>
  <si>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</si>
  <si>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</si>
  <si>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</si>
  <si>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</si>
  <si>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</si>
  <si>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</si>
  <si>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</si>
  <si>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</si>
  <si>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</si>
  <si>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</si>
  <si>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</si>
  <si>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</si>
  <si>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</si>
  <si>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</si>
  <si>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</si>
  <si>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</si>
  <si>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</si>
  <si>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</si>
  <si>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</si>
  <si>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</si>
  <si>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</si>
  <si>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</si>
  <si>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</si>
  <si>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</si>
  <si>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</si>
  <si>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</si>
  <si>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</si>
  <si>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</si>
  <si>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</si>
  <si>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</si>
  <si>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</si>
  <si>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</si>
  <si>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</si>
  <si>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</si>
  <si>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</si>
  <si>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</si>
  <si>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</si>
  <si>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</si>
  <si>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</si>
  <si>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</si>
  <si>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</si>
  <si>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</si>
  <si>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</si>
  <si>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</si>
  <si>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</si>
  <si>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</si>
  <si>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</si>
  <si>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</si>
  <si>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</si>
  <si>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</si>
  <si>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</si>
  <si>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</si>
  <si>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</si>
  <si>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</si>
  <si>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</si>
  <si>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</si>
  <si>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</si>
  <si>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</si>
  <si>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</si>
  <si>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</si>
  <si>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</si>
  <si>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</si>
  <si>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</si>
  <si>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</si>
  <si>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</si>
  <si>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</si>
  <si>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</si>
  <si>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</si>
  <si>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</si>
  <si>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</si>
  <si>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</si>
  <si>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</si>
  <si>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</si>
  <si>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</si>
  <si>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</si>
  <si>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</si>
  <si>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</si>
  <si>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</si>
  <si>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</si>
  <si>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</si>
  <si>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</si>
  <si>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</si>
  <si>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</si>
  <si>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</si>
  <si>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</si>
  <si>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</si>
  <si>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</si>
  <si>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</si>
  <si>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</si>
  <si>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</si>
  <si>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</si>
  <si>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</si>
  <si>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</si>
  <si>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</si>
  <si>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</si>
  <si>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</si>
  <si>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</si>
  <si>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</si>
  <si>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</si>
  <si>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</si>
  <si>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</si>
  <si>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</si>
  <si>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</si>
  <si>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</si>
  <si>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</si>
  <si>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</si>
  <si>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</si>
  <si>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</si>
  <si>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</si>
  <si>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</si>
  <si>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</si>
  <si>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</si>
  <si>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</si>
  <si>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</si>
  <si>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</si>
  <si>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</si>
  <si>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</si>
  <si>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</si>
  <si>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</si>
  <si>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</si>
  <si>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</si>
  <si>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</si>
  <si>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</si>
  <si>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</si>
  <si>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</si>
  <si>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</si>
  <si>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</si>
  <si>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</si>
  <si>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</si>
  <si>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</si>
  <si>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</si>
  <si>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</si>
  <si>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</si>
  <si>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</si>
  <si>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</si>
  <si>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</si>
  <si>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</si>
  <si>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</si>
  <si>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</si>
  <si>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</si>
  <si>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</si>
  <si>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</si>
  <si>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</si>
  <si>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</si>
  <si>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</si>
  <si>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</si>
  <si>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</si>
  <si>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</si>
  <si>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</si>
  <si>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</si>
  <si>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</si>
  <si>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</si>
  <si>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</si>
  <si>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</si>
  <si>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</si>
  <si>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</si>
  <si>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</si>
  <si>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</si>
  <si>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</si>
  <si>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</si>
  <si>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</si>
  <si>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</si>
  <si>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</si>
  <si>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</si>
  <si>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</si>
  <si>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</si>
  <si>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</si>
  <si>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</si>
  <si>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</si>
  <si>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</si>
  <si>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</si>
  <si>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</si>
  <si>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</si>
  <si>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</si>
  <si>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</si>
  <si>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</si>
  <si>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</si>
  <si>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</si>
  <si>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</si>
  <si>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</si>
  <si>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</si>
  <si>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</si>
  <si>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</si>
  <si>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</si>
  <si>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</si>
  <si>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</si>
  <si>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</si>
  <si>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</si>
  <si>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</si>
  <si>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</si>
  <si>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</si>
  <si>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</si>
  <si>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</si>
  <si>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</si>
  <si>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</si>
  <si>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</si>
  <si>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</si>
  <si>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</si>
  <si>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</si>
  <si>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</si>
  <si>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</si>
  <si>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</si>
  <si>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</si>
  <si>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</si>
  <si>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</si>
  <si>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</si>
  <si>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</si>
  <si>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</si>
  <si>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</si>
  <si>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</si>
  <si>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</si>
  <si>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</si>
  <si>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</si>
  <si>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</si>
  <si>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</si>
  <si>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</si>
  <si>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</si>
  <si>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</si>
  <si>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</si>
  <si>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</si>
  <si>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</si>
  <si>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</si>
  <si>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</si>
  <si>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</si>
  <si>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</si>
  <si>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</si>
  <si>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</si>
  <si>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</si>
  <si>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</si>
  <si>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</si>
  <si>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</si>
  <si>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</si>
  <si>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</si>
  <si>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</si>
  <si>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</si>
  <si>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</si>
  <si>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</si>
  <si>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</si>
  <si>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</si>
  <si>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</si>
  <si>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</si>
  <si>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</si>
  <si>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</si>
  <si>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</si>
  <si>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</si>
  <si>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</si>
  <si>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</si>
  <si>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</si>
  <si>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</si>
  <si>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</si>
  <si>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</si>
  <si>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</si>
  <si>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</si>
  <si>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</si>
  <si>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</si>
  <si>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</si>
  <si>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</si>
  <si>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</si>
  <si>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</si>
  <si>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</si>
  <si>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</si>
  <si>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</si>
  <si>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</si>
  <si>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</si>
  <si>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</si>
  <si>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</si>
  <si>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</si>
  <si>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</si>
  <si>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</si>
  <si>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</si>
  <si>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</si>
  <si>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</si>
  <si>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</si>
  <si>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</si>
  <si>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</si>
  <si>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</si>
  <si>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</si>
  <si>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</si>
  <si>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</si>
  <si>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</si>
  <si>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</si>
  <si>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</si>
  <si>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</si>
  <si>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</si>
  <si>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</si>
  <si>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</si>
  <si>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</si>
  <si>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</si>
  <si>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</si>
  <si>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</si>
  <si>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</si>
  <si>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</si>
  <si>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</si>
  <si>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</si>
  <si>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</si>
  <si>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</si>
  <si>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</si>
  <si>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</si>
  <si>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</si>
  <si>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</si>
  <si>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</si>
  <si>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</si>
  <si>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</si>
  <si>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</si>
  <si>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</si>
  <si>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</si>
  <si>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</si>
  <si>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</si>
  <si>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</si>
  <si>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</si>
  <si>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</si>
  <si>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</si>
  <si>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</si>
  <si>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</si>
  <si>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</si>
  <si>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</si>
  <si>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</si>
  <si>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</si>
  <si>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</si>
  <si>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</si>
  <si>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</si>
  <si>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</si>
  <si>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</si>
  <si>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</si>
  <si>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</si>
  <si>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</si>
  <si>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</si>
  <si>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</si>
  <si>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</si>
  <si>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</si>
  <si>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</si>
  <si>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</si>
  <si>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</si>
  <si>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</si>
  <si>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</si>
  <si>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</si>
  <si>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</si>
  <si>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</si>
  <si>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</si>
  <si>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</si>
  <si>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</si>
  <si>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</si>
  <si>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</si>
  <si>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</si>
  <si>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</si>
  <si>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</si>
  <si>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</si>
  <si>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</si>
  <si>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</si>
  <si>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</si>
  <si>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</si>
  <si>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</si>
  <si>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</si>
  <si>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</si>
  <si>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</si>
  <si>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</si>
  <si>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</si>
  <si>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</si>
  <si>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</si>
  <si>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</si>
  <si>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</si>
  <si>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</si>
  <si>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</si>
  <si>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</si>
  <si>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</si>
  <si>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</si>
  <si>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</si>
  <si>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</si>
  <si>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</si>
  <si>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</si>
  <si>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</si>
  <si>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</si>
  <si>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</si>
  <si>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</si>
  <si>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</si>
  <si>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</si>
  <si>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</si>
  <si>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</si>
  <si>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</si>
  <si>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</si>
  <si>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</si>
  <si>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</si>
  <si>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</si>
  <si>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</si>
  <si>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</si>
  <si>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</si>
  <si>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</si>
  <si>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</si>
  <si>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</si>
  <si>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</si>
  <si>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</si>
  <si>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</si>
  <si>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</si>
  <si>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</si>
  <si>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</si>
  <si>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</si>
  <si>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</si>
  <si>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</si>
  <si>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</si>
  <si>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</si>
  <si>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</si>
  <si>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</si>
  <si>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</si>
  <si>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</si>
  <si>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</si>
  <si>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</si>
  <si>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</si>
  <si>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</si>
  <si>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</si>
  <si>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</si>
  <si>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</si>
  <si>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</si>
  <si>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</si>
  <si>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</si>
  <si>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</si>
  <si>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</si>
  <si>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</si>
  <si>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</si>
  <si>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</si>
  <si>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</si>
  <si>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</si>
  <si>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</si>
  <si>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</si>
  <si>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</si>
  <si>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</si>
  <si>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</si>
  <si>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</si>
  <si>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</si>
  <si>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</si>
  <si>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</si>
  <si>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</si>
  <si>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</si>
  <si>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</si>
  <si>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</si>
  <si>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</si>
  <si>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</si>
  <si>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</si>
  <si>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</si>
  <si>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</si>
  <si>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</si>
  <si>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</si>
  <si>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</si>
  <si>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</si>
  <si>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</si>
  <si>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</si>
  <si>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</si>
  <si>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</si>
  <si>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</si>
  <si>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</si>
  <si>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</si>
  <si>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</si>
  <si>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</si>
  <si>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</si>
  <si>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</si>
  <si>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</si>
  <si>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</si>
  <si>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</si>
  <si>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</si>
  <si>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</si>
  <si>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</si>
  <si>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</si>
  <si>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</si>
  <si>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</si>
  <si>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</si>
  <si>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</si>
  <si>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</si>
  <si>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</si>
  <si>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</si>
  <si>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</si>
  <si>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</si>
  <si>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</si>
  <si>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</si>
  <si>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</si>
  <si>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</si>
  <si>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</si>
  <si>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</si>
  <si>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</si>
  <si>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</si>
  <si>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</si>
  <si>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</si>
  <si>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</si>
  <si>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</si>
  <si>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</si>
  <si>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</si>
  <si>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</si>
  <si>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</si>
  <si>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</si>
  <si>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</si>
  <si>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</si>
  <si>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</si>
  <si>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</si>
  <si>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</si>
  <si>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</si>
  <si>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</si>
  <si>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</si>
  <si>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</si>
  <si>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</si>
  <si>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</si>
  <si>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</si>
  <si>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</si>
  <si>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</si>
  <si>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</si>
  <si>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</si>
  <si>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</si>
  <si>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</si>
  <si>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</si>
  <si>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</si>
  <si>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</si>
  <si>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</si>
  <si>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</si>
  <si>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</si>
  <si>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</si>
  <si>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</si>
  <si>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</si>
  <si>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</si>
  <si>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</si>
  <si>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</si>
  <si>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</si>
  <si>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</si>
  <si>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</si>
  <si>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</si>
  <si>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</si>
  <si>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</si>
  <si>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</si>
  <si>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</si>
  <si>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</si>
  <si>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</si>
  <si>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</si>
  <si>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</si>
  <si>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</si>
  <si>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</si>
  <si>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</si>
  <si>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</si>
  <si>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</si>
  <si>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</si>
  <si>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</si>
  <si>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</si>
  <si>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</si>
  <si>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</si>
  <si>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</si>
  <si>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</si>
  <si>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</si>
  <si>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</si>
  <si>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</si>
  <si>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</si>
  <si>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</si>
  <si>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</si>
  <si>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</si>
  <si>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</si>
  <si>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</si>
  <si>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</si>
  <si>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</si>
  <si>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</si>
  <si>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</si>
  <si>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</si>
  <si>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</si>
  <si>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</si>
  <si>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</si>
  <si>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</si>
  <si>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</si>
  <si>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</si>
  <si>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</si>
  <si>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</si>
  <si>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</si>
  <si>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</si>
  <si>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</si>
  <si>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</si>
  <si>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</si>
  <si>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</si>
  <si>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</si>
  <si>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</si>
  <si>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</si>
  <si>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</si>
  <si>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</si>
  <si>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</si>
  <si>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</si>
  <si>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</si>
  <si>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</si>
  <si>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</si>
  <si>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</si>
  <si>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</si>
  <si>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</si>
  <si>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</si>
  <si>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</si>
  <si>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</si>
  <si>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</si>
  <si>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</si>
  <si>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</si>
  <si>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</si>
  <si>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</si>
  <si>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</si>
  <si>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</si>
  <si>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</si>
  <si>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</si>
  <si>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</si>
  <si>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</si>
  <si>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</si>
  <si>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</si>
  <si>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</si>
  <si>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</si>
  <si>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</si>
  <si>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</si>
  <si>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</si>
  <si>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</si>
  <si>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</si>
  <si>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</si>
  <si>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</si>
  <si>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</si>
  <si>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</si>
  <si>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</si>
  <si>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</si>
  <si>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</si>
  <si>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</si>
  <si>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</si>
  <si>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</si>
  <si>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</si>
  <si>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</si>
  <si>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</si>
  <si>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</si>
  <si>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</si>
  <si>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</si>
  <si>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</si>
  <si>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</si>
  <si>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</si>
  <si>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</si>
  <si>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</si>
  <si>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</si>
  <si>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</si>
  <si>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</si>
  <si>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</si>
  <si>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</si>
  <si>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</si>
  <si>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</si>
  <si>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</si>
  <si>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</si>
  <si>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</si>
  <si>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</si>
  <si>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</si>
  <si>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</si>
  <si>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</si>
  <si>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</si>
  <si>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</si>
  <si>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</si>
  <si>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</si>
  <si>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</si>
  <si>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</si>
  <si>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</si>
  <si>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</si>
  <si>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</si>
  <si>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</si>
  <si>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</si>
  <si>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</si>
  <si>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</si>
  <si>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</si>
  <si>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</si>
  <si>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</si>
  <si>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</si>
  <si>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</si>
  <si>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</si>
  <si>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</si>
  <si>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</si>
  <si>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</si>
  <si>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</si>
  <si>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</si>
  <si>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</si>
  <si>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</si>
  <si>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</si>
  <si>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</si>
  <si>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</si>
  <si>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</si>
  <si>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</si>
  <si>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</si>
  <si>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</si>
  <si>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</si>
  <si>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</si>
  <si>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</si>
  <si>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</si>
  <si>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</si>
  <si>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</si>
  <si>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</si>
  <si>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</si>
  <si>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</si>
  <si>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</si>
  <si>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</si>
  <si>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</si>
  <si>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</si>
  <si>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</si>
  <si>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</si>
  <si>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</si>
  <si>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</si>
  <si>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</si>
  <si>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</si>
  <si>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</si>
  <si>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</si>
  <si>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</si>
  <si>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</si>
  <si>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</si>
  <si>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</si>
  <si>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</si>
  <si>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</si>
  <si>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</si>
  <si>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</si>
  <si>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</si>
  <si>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</si>
  <si>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</si>
  <si>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</si>
  <si>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</si>
  <si>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</si>
  <si>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</si>
  <si>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</si>
  <si>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</si>
  <si>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</si>
  <si>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</si>
  <si>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</si>
  <si>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</si>
  <si>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</si>
  <si>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</si>
  <si>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</si>
  <si>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</si>
  <si>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</si>
  <si>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</si>
  <si>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</si>
  <si>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</si>
  <si>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</si>
  <si>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</si>
  <si>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</si>
  <si>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</si>
  <si>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</si>
  <si>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</si>
  <si>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</si>
  <si>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</si>
  <si>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</si>
  <si>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</si>
  <si>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</si>
  <si>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</si>
  <si>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</si>
  <si>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</si>
  <si>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</si>
  <si>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</si>
  <si>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</si>
  <si>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</si>
  <si>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</si>
  <si>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</si>
  <si>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</si>
  <si>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</si>
  <si>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</si>
  <si>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</si>
  <si>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</si>
  <si>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</si>
  <si>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</si>
  <si>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</si>
  <si>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</si>
  <si>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</si>
  <si>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</si>
  <si>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</si>
  <si>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</si>
  <si>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</si>
  <si>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</si>
  <si>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</si>
  <si>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</si>
  <si>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</si>
  <si>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</si>
  <si>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</si>
  <si>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</si>
  <si>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</si>
  <si>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</si>
  <si>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</si>
  <si>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</si>
  <si>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</si>
  <si>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</si>
  <si>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</si>
  <si>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</si>
  <si>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</si>
  <si>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</si>
  <si>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</si>
  <si>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</si>
  <si>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</si>
  <si>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</si>
  <si>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</si>
  <si>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</si>
  <si>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</si>
  <si>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</si>
  <si>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</si>
  <si>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</si>
  <si>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</si>
  <si>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</si>
  <si>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</si>
  <si>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</si>
  <si>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</si>
  <si>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</si>
  <si>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</si>
  <si>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</si>
  <si>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</si>
  <si>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</si>
  <si>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</si>
  <si>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</si>
  <si>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</si>
  <si>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</si>
  <si>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</si>
  <si>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</si>
  <si>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</si>
  <si>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</si>
  <si>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</si>
  <si>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</si>
  <si>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</si>
  <si>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</si>
  <si>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</si>
  <si>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</si>
  <si>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</si>
  <si>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</si>
  <si>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</si>
  <si>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</si>
  <si>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</si>
  <si>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</si>
  <si>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</si>
  <si>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</si>
  <si>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</si>
  <si>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</si>
  <si>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</si>
  <si>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</si>
  <si>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</si>
  <si>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</si>
  <si>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</si>
  <si>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</si>
  <si>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</si>
  <si>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</si>
  <si>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</si>
  <si>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</si>
  <si>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</si>
  <si>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</si>
  <si>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</si>
  <si>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</si>
  <si>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</si>
  <si>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</si>
  <si>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</si>
  <si>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</si>
  <si>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</si>
  <si>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</si>
  <si>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</si>
  <si>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</si>
  <si>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</si>
  <si>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</si>
  <si>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</si>
  <si>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</si>
  <si>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</si>
  <si>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</si>
  <si>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</si>
  <si>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</si>
  <si>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</si>
  <si>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</si>
  <si>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</si>
  <si>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</si>
  <si>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</si>
  <si>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</si>
  <si>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</si>
  <si>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</si>
  <si>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</si>
  <si>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</si>
  <si>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</si>
  <si>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</si>
  <si>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</si>
  <si>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</si>
  <si>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</si>
  <si>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</si>
  <si>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</si>
  <si>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</si>
  <si>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</si>
  <si>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</si>
  <si>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</si>
  <si>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</si>
  <si>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</si>
  <si>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</si>
  <si>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</si>
  <si>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</si>
  <si>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</si>
  <si>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</si>
  <si>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</si>
  <si>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</si>
  <si>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</si>
  <si>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</si>
  <si>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</si>
  <si>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</si>
  <si>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</si>
  <si>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</si>
  <si>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</si>
  <si>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</si>
  <si>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</si>
  <si>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</si>
  <si>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</si>
  <si>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</si>
  <si>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</si>
  <si>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</si>
  <si>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</si>
  <si>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</si>
  <si>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</si>
  <si>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</si>
  <si>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</si>
  <si>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</si>
  <si>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</si>
  <si>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</si>
  <si>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</si>
  <si>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</si>
  <si>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</si>
  <si>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</si>
  <si>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</si>
  <si>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</si>
  <si>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</si>
  <si>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</si>
  <si>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</si>
  <si>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</si>
  <si>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</si>
  <si>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</si>
  <si>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</si>
  <si>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</si>
  <si>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</si>
  <si>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</si>
  <si>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</si>
  <si>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</si>
  <si>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</si>
  <si>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</si>
  <si>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</si>
  <si>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</si>
  <si>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</si>
  <si>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</si>
  <si>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</si>
  <si>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</si>
  <si>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</si>
  <si>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</si>
  <si>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</si>
  <si>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</si>
  <si>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</si>
  <si>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</si>
  <si>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</si>
  <si>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</si>
  <si>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</si>
  <si>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</si>
  <si>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</si>
  <si>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</si>
  <si>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</si>
  <si>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</si>
  <si>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</si>
  <si>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</si>
  <si>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</si>
  <si>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</si>
  <si>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</si>
  <si>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</si>
  <si>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</si>
  <si>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</si>
  <si>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</si>
  <si>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</si>
  <si>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</si>
  <si>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</si>
  <si>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</si>
  <si>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</si>
  <si>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</si>
  <si>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</si>
  <si>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</si>
  <si>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</si>
  <si>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</si>
  <si>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</si>
  <si>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</si>
  <si>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</si>
  <si>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</si>
  <si>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</si>
  <si>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</si>
  <si>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</si>
  <si>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</si>
  <si>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</si>
  <si>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</si>
  <si>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</si>
  <si>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</si>
  <si>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</si>
  <si>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</si>
  <si>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</si>
  <si>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</si>
  <si>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</si>
  <si>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</si>
  <si>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</si>
  <si>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</si>
  <si>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</si>
  <si>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</si>
  <si>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</si>
  <si>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</si>
  <si>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</si>
  <si>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</si>
  <si>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</si>
  <si>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</si>
  <si>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</si>
  <si>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</si>
  <si>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</si>
  <si>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</si>
  <si>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</si>
  <si>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</si>
  <si>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</si>
  <si>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</si>
  <si>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</si>
  <si>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</si>
  <si>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</si>
  <si>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</si>
  <si>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</si>
  <si>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</si>
  <si>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</si>
  <si>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</si>
  <si>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</si>
  <si>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</si>
  <si>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</si>
  <si>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</si>
  <si>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</si>
  <si>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</si>
  <si>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</si>
  <si>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</si>
  <si>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</si>
  <si>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</si>
  <si>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</si>
  <si>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</si>
  <si>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</si>
  <si>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</si>
  <si>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</si>
  <si>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</si>
  <si>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</si>
  <si>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</si>
  <si>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</si>
  <si>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</si>
  <si>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</si>
  <si>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</si>
  <si>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</si>
  <si>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</si>
  <si>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</si>
  <si>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</si>
  <si>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</si>
  <si>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</si>
  <si>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</si>
  <si>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</si>
  <si>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</si>
  <si>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</si>
  <si>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</si>
  <si>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</si>
  <si>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</si>
  <si>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</si>
  <si>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</si>
  <si>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</si>
  <si>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</si>
  <si>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</si>
  <si>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</si>
  <si>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</si>
  <si>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</si>
  <si>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</si>
  <si>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</si>
  <si>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</si>
  <si>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</si>
  <si>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</si>
  <si>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</si>
  <si>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</si>
  <si>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</si>
  <si>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</si>
  <si>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</si>
  <si>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</si>
  <si>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</si>
  <si>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</si>
  <si>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</si>
  <si>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</si>
  <si>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</si>
  <si>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</si>
  <si>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</si>
  <si>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</si>
  <si>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</si>
  <si>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</si>
  <si>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</si>
  <si>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</si>
  <si>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</si>
  <si>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</si>
  <si>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</si>
  <si>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</si>
  <si>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</si>
  <si>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</si>
  <si>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</si>
  <si>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</si>
  <si>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</si>
  <si>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</si>
  <si>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</si>
  <si>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</si>
  <si>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</si>
  <si>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</si>
  <si>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</si>
  <si>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</si>
  <si>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</si>
  <si>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</si>
  <si>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</si>
  <si>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</si>
  <si>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</si>
  <si>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</si>
  <si>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</si>
  <si>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</si>
  <si>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</si>
  <si>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</si>
  <si>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</si>
  <si>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</si>
  <si>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</si>
  <si>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</si>
  <si>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</si>
  <si>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</si>
  <si>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</si>
  <si>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</si>
  <si>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</si>
  <si>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</si>
  <si>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</si>
  <si>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</si>
  <si>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</si>
  <si>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</si>
  <si>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</si>
  <si>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</si>
  <si>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</si>
  <si>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</si>
  <si>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</si>
  <si>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</si>
  <si>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</si>
  <si>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</si>
  <si>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</si>
  <si>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</si>
  <si>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</si>
  <si>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</si>
  <si>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</si>
  <si>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</si>
  <si>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</si>
  <si>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</si>
  <si>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</si>
  <si>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</si>
  <si>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</si>
  <si>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</si>
  <si>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</si>
  <si>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</si>
  <si>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</si>
  <si>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</si>
  <si>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</si>
  <si>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</si>
  <si>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</si>
  <si>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</si>
  <si>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</si>
  <si>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</si>
  <si>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</si>
  <si>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</si>
  <si>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</si>
  <si>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</si>
  <si>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</si>
  <si>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</si>
  <si>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</si>
  <si>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</si>
  <si>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</si>
  <si>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</si>
  <si>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</si>
  <si>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</si>
  <si>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</si>
  <si>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</si>
  <si>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</si>
  <si>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</si>
  <si>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</si>
  <si>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</si>
  <si>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</si>
  <si>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</si>
  <si>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</si>
  <si>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</si>
  <si>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</si>
  <si>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</si>
  <si>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</si>
  <si>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</si>
  <si>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</si>
  <si>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</si>
  <si>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</si>
  <si>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</si>
  <si>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</si>
  <si>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</si>
  <si>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</si>
  <si>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</si>
  <si>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</si>
  <si>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</si>
  <si>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</si>
  <si>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</si>
  <si>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</si>
  <si>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</si>
  <si>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</si>
  <si>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</si>
  <si>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</si>
  <si>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</si>
  <si>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</si>
  <si>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</si>
  <si>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</si>
  <si>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</si>
  <si>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</si>
  <si>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</si>
  <si>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</si>
  <si>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</si>
  <si>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</si>
  <si>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</si>
  <si>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</si>
  <si>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</si>
  <si>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</si>
  <si>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</si>
  <si>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</si>
  <si>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</si>
  <si>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</si>
  <si>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</si>
  <si>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</si>
  <si>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</si>
  <si>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</si>
  <si>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</si>
  <si>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</si>
  <si>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</si>
  <si>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</si>
  <si>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</si>
  <si>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</si>
  <si>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</si>
  <si>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</si>
  <si>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</si>
  <si>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</si>
  <si>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</si>
  <si>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</si>
  <si>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</si>
  <si>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</si>
  <si>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</si>
  <si>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</si>
  <si>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</si>
  <si>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</si>
  <si>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</si>
  <si>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</si>
  <si>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</si>
  <si>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</si>
  <si>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</si>
  <si>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</si>
  <si>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</si>
  <si>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</si>
  <si>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</si>
  <si>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</si>
  <si>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</si>
  <si>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</si>
  <si>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</si>
  <si>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</si>
  <si>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</si>
  <si>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</si>
  <si>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</si>
  <si>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</si>
  <si>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</si>
  <si>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</si>
  <si>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</si>
  <si>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</si>
  <si>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</si>
  <si>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</si>
  <si>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</si>
  <si>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</si>
  <si>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</si>
  <si>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</si>
  <si>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</si>
  <si>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</si>
  <si>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</si>
  <si>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</si>
  <si>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</si>
  <si>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</si>
  <si>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</si>
  <si>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</si>
  <si>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</si>
  <si>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</si>
  <si>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</si>
  <si>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</si>
  <si>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</si>
  <si>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</si>
  <si>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</si>
  <si>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</si>
  <si>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</si>
  <si>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</si>
  <si>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</si>
  <si>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</si>
  <si>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</si>
  <si>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</si>
  <si>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</si>
  <si>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</si>
  <si>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</si>
  <si>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</si>
  <si>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</si>
  <si>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</si>
  <si>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</si>
  <si>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</si>
  <si>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</si>
  <si>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</si>
  <si>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</si>
  <si>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</si>
  <si>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</si>
  <si>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</si>
  <si>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</si>
  <si>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</si>
  <si>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</si>
  <si>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</si>
  <si>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</si>
  <si>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</si>
  <si>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</si>
  <si>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</si>
  <si>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</si>
  <si>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</si>
  <si>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</si>
  <si>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</si>
  <si>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</si>
  <si>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</si>
  <si>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</si>
  <si>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</si>
  <si>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</si>
  <si>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</si>
  <si>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</si>
  <si>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</si>
  <si>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</si>
  <si>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</si>
  <si>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</si>
  <si>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</si>
  <si>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</si>
  <si>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</si>
  <si>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</si>
  <si>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</si>
  <si>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</si>
  <si>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</si>
  <si>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</si>
  <si>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</si>
  <si>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</si>
  <si>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</si>
  <si>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</si>
  <si>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</si>
  <si>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</si>
  <si>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</si>
  <si>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</si>
  <si>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</si>
  <si>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</si>
  <si>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</si>
  <si>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</si>
  <si>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</si>
  <si>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</si>
  <si>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</si>
  <si>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</si>
  <si>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</si>
  <si>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</si>
  <si>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</si>
  <si>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</si>
  <si>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</si>
  <si>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</si>
  <si>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</si>
  <si>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</si>
  <si>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</si>
  <si>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</si>
  <si>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</si>
  <si>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</si>
  <si>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</si>
  <si>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</si>
  <si>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</si>
  <si>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</si>
  <si>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</si>
  <si>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</si>
  <si>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</si>
  <si>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</si>
  <si>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</si>
  <si>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</si>
  <si>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</si>
  <si>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</si>
  <si>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</si>
  <si>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</si>
  <si>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</si>
  <si>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</si>
  <si>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</si>
  <si>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</si>
  <si>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</si>
  <si>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</si>
  <si>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</si>
  <si>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</si>
  <si>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</si>
  <si>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</si>
  <si>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</si>
  <si>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</si>
  <si>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</si>
  <si>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</si>
  <si>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</si>
  <si>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</si>
  <si>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</si>
  <si>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</si>
  <si>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</si>
  <si>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</si>
  <si>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</si>
  <si>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</si>
  <si>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</si>
  <si>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</si>
  <si>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</si>
  <si>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</si>
  <si>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</si>
  <si>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</si>
  <si>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</si>
  <si>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</si>
  <si>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</si>
  <si>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</si>
  <si>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</si>
  <si>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</si>
  <si>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</si>
  <si>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</si>
  <si>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</si>
  <si>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</si>
  <si>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</si>
  <si>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</si>
  <si>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</si>
  <si>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</si>
  <si>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</si>
  <si>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</si>
  <si>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</si>
  <si>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</si>
  <si>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</si>
  <si>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</si>
  <si>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</si>
  <si>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</si>
  <si>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</si>
  <si>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</si>
  <si>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</si>
  <si>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</si>
  <si>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</si>
  <si>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</si>
  <si>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</si>
  <si>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</si>
  <si>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</si>
  <si>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</si>
  <si>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</si>
  <si>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</si>
  <si>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</si>
  <si>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</si>
  <si>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</si>
  <si>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</si>
  <si>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</si>
  <si>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</si>
  <si>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</si>
  <si>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</si>
  <si>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</si>
  <si>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</si>
  <si>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</si>
  <si>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</si>
  <si>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</si>
  <si>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</si>
  <si>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</si>
  <si>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</si>
  <si>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</si>
  <si>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</si>
  <si>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</si>
  <si>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</si>
  <si>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</si>
  <si>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</si>
  <si>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</si>
  <si>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</si>
  <si>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</si>
  <si>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</si>
  <si>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</si>
  <si>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</si>
  <si>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</si>
  <si>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</si>
  <si>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</si>
  <si>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</si>
  <si>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</si>
  <si>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</si>
  <si>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</si>
  <si>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</si>
  <si>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</si>
  <si>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</si>
  <si>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</si>
  <si>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</si>
  <si>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</si>
  <si>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</si>
  <si>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</si>
  <si>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</si>
  <si>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</si>
  <si>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</si>
  <si>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</si>
  <si>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</si>
  <si>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</si>
  <si>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</si>
  <si>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</si>
  <si>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</si>
  <si>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</si>
  <si>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</si>
  <si>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</si>
  <si>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</si>
  <si>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</si>
  <si>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</si>
  <si>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</si>
  <si>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</si>
  <si>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</si>
  <si>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</si>
  <si>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</si>
  <si>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</si>
  <si>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</si>
  <si>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</si>
  <si>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</si>
  <si>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</si>
  <si>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</si>
  <si>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</si>
  <si>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</si>
  <si>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</si>
  <si>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</si>
  <si>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</si>
  <si>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</si>
  <si>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</si>
  <si>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</si>
  <si>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</si>
  <si>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</si>
  <si>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</si>
  <si>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</si>
  <si>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</si>
  <si>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</si>
  <si>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</si>
  <si>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</si>
  <si>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</si>
  <si>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</si>
  <si>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</si>
  <si>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</si>
  <si>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</si>
  <si>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</si>
  <si>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</si>
  <si>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</si>
  <si>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</si>
  <si>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</si>
  <si>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</si>
  <si>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</si>
  <si>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</si>
  <si>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</si>
  <si>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</si>
  <si>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</si>
  <si>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</si>
  <si>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</si>
  <si>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</si>
  <si>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</si>
  <si>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</si>
  <si>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</si>
  <si>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</si>
  <si>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</si>
  <si>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</si>
  <si>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</si>
  <si>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</si>
  <si>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</si>
  <si>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</si>
  <si>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</si>
  <si>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</si>
  <si>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</si>
  <si>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</si>
  <si>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</si>
  <si>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</si>
  <si>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</si>
  <si>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</si>
  <si>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</si>
  <si>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</si>
  <si>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</si>
  <si>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</si>
  <si>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</si>
  <si>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</si>
  <si>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</si>
  <si>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</si>
  <si>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</si>
  <si>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</si>
  <si>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</si>
  <si>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</si>
  <si>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</si>
  <si>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</si>
  <si>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</si>
  <si>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</si>
  <si>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</si>
  <si>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</si>
  <si>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</si>
  <si>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</si>
  <si>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</si>
  <si>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</si>
  <si>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</si>
  <si>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</si>
  <si>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</si>
  <si>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</si>
  <si>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</si>
  <si>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</si>
  <si>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</si>
  <si>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</si>
  <si>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</si>
  <si>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</si>
  <si>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</si>
  <si>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</si>
  <si>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</si>
  <si>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</si>
  <si>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</si>
  <si>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</si>
  <si>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</si>
  <si>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</si>
  <si>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</si>
  <si>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</si>
  <si>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</si>
  <si>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</si>
  <si>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</si>
  <si>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</si>
  <si>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</si>
  <si>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</si>
  <si>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</si>
  <si>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</si>
  <si>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</si>
  <si>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</si>
  <si>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</si>
  <si>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</si>
  <si>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</si>
  <si>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</si>
  <si>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</si>
  <si>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</si>
  <si>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</si>
  <si>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</si>
  <si>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</si>
  <si>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</si>
  <si>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</si>
  <si>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</si>
  <si>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</si>
  <si>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</si>
  <si>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</si>
  <si>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</si>
  <si>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</si>
  <si>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</si>
  <si>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</si>
  <si>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</si>
  <si>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</si>
  <si>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</si>
  <si>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</si>
  <si>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</si>
  <si>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</si>
  <si>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</si>
  <si>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</si>
  <si>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</si>
  <si>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</si>
  <si>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</si>
  <si>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</si>
  <si>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</si>
  <si>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</si>
  <si>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</si>
  <si>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</si>
  <si>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</si>
  <si>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</si>
  <si>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</si>
  <si>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</si>
  <si>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</si>
  <si>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</si>
  <si>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</si>
  <si>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</si>
  <si>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</si>
  <si>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</si>
  <si>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</si>
  <si>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</si>
  <si>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</si>
  <si>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</si>
  <si>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</si>
  <si>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</si>
  <si>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</si>
  <si>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</si>
  <si>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</si>
  <si>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</si>
  <si>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</si>
  <si>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</si>
  <si>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</si>
  <si>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</si>
  <si>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</si>
  <si>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</si>
  <si>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</si>
  <si>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</si>
  <si>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</si>
  <si>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</si>
  <si>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</si>
  <si>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</si>
  <si>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</si>
  <si>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</si>
  <si>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</si>
  <si>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</si>
  <si>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</si>
  <si>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</si>
  <si>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</si>
  <si>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</si>
  <si>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</si>
  <si>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</si>
  <si>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</si>
  <si>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</si>
  <si>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</si>
  <si>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</si>
  <si>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</si>
  <si>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</si>
  <si>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</si>
  <si>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</si>
  <si>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</si>
  <si>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</si>
  <si>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</si>
  <si>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</si>
  <si>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</si>
  <si>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</si>
  <si>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</si>
  <si>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</si>
  <si>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</si>
  <si>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</si>
  <si>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</si>
  <si>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</si>
  <si>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</si>
  <si>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</si>
  <si>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</si>
  <si>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</si>
  <si>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</si>
  <si>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</si>
  <si>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</si>
  <si>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</si>
  <si>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</si>
  <si>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</si>
  <si>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</si>
  <si>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</si>
  <si>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</si>
  <si>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</si>
  <si>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</si>
  <si>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</si>
  <si>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</si>
  <si>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</si>
  <si>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</si>
  <si>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</si>
  <si>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</si>
  <si>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</si>
  <si>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</si>
  <si>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</si>
  <si>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</si>
  <si>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</si>
  <si>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</si>
  <si>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</si>
  <si>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</si>
  <si>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</si>
  <si>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</si>
  <si>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</si>
  <si>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</si>
  <si>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</si>
  <si>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</si>
  <si>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</si>
  <si>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</si>
  <si>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</si>
  <si>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</si>
  <si>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</si>
  <si>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</si>
  <si>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</si>
  <si>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</si>
  <si>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</si>
  <si>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</si>
  <si>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</si>
  <si>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</si>
  <si>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</si>
  <si>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</si>
  <si>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</si>
  <si>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</si>
  <si>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</si>
  <si>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</si>
  <si>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</si>
  <si>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</si>
  <si>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</si>
  <si>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</si>
  <si>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</si>
  <si>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</si>
  <si>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</si>
  <si>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</si>
  <si>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</si>
  <si>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</si>
  <si>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</si>
  <si>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</si>
  <si>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</si>
  <si>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</si>
  <si>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</si>
  <si>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</si>
  <si>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</si>
  <si>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</si>
  <si>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</si>
  <si>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</si>
  <si>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</si>
  <si>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</si>
  <si>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</si>
  <si>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</si>
  <si>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</si>
  <si>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</si>
  <si>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</si>
  <si>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</si>
  <si>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</si>
  <si>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</si>
  <si>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</si>
  <si>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</si>
  <si>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</si>
  <si>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</si>
  <si>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</si>
  <si>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</si>
  <si>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</si>
  <si>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</si>
  <si>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</si>
  <si>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</si>
  <si>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</si>
  <si>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</si>
  <si>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</si>
  <si>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</si>
  <si>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</si>
  <si>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</si>
  <si>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</si>
  <si>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</si>
  <si>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</si>
  <si>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</si>
  <si>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</si>
  <si>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</si>
  <si>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</si>
  <si>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</si>
  <si>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</si>
  <si>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</si>
  <si>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</si>
  <si>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</si>
  <si>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</si>
  <si>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</si>
  <si>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</si>
  <si>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</si>
  <si>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</si>
  <si>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</si>
  <si>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</si>
  <si>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</si>
  <si>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</si>
  <si>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</si>
  <si>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</si>
  <si>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</si>
  <si>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</si>
  <si>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</si>
  <si>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</si>
  <si>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</si>
  <si>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</si>
  <si>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</si>
  <si>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</si>
  <si>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</si>
  <si>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</si>
  <si>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</si>
  <si>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</si>
  <si>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</si>
  <si>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</si>
  <si>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</si>
  <si>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</si>
  <si>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</si>
  <si>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</si>
  <si>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</si>
  <si>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</si>
  <si>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</si>
  <si>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</si>
  <si>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</si>
  <si>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</si>
  <si>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</si>
  <si>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</si>
  <si>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</si>
  <si>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</si>
  <si>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</si>
  <si>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</si>
  <si>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</si>
  <si>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</si>
  <si>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</si>
  <si>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</si>
  <si>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</si>
  <si>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</si>
  <si>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</si>
  <si>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</si>
  <si>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</si>
  <si>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</si>
  <si>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</si>
  <si>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</si>
  <si>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</si>
  <si>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</si>
  <si>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</si>
  <si>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</si>
  <si>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</si>
  <si>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</si>
  <si>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</si>
  <si>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</si>
  <si>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</si>
  <si>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</si>
  <si>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</si>
  <si>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</si>
  <si>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</si>
  <si>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</si>
  <si>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</si>
  <si>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</si>
  <si>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</si>
  <si>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</si>
  <si>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</si>
  <si>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</si>
  <si>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</si>
  <si>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</si>
  <si>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</si>
  <si>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</si>
  <si>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</si>
  <si>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</si>
  <si>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</si>
  <si>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</si>
  <si>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</si>
  <si>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</si>
  <si>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</si>
  <si>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</si>
  <si>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</si>
  <si>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</si>
  <si>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</si>
  <si>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</si>
  <si>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</si>
  <si>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</si>
  <si>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</si>
  <si>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</si>
  <si>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</si>
  <si>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</si>
  <si>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</si>
  <si>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</si>
  <si>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</si>
  <si>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</si>
  <si>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</si>
  <si>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</si>
  <si>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</si>
  <si>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</si>
  <si>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</si>
  <si>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</si>
  <si>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</si>
  <si>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</si>
  <si>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</si>
  <si>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</si>
  <si>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</si>
  <si>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</si>
  <si>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</si>
  <si>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</si>
  <si>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</si>
  <si>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</si>
  <si>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</si>
  <si>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</si>
  <si>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</si>
  <si>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</si>
  <si>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</si>
  <si>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</si>
  <si>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</si>
  <si>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</si>
  <si>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</si>
  <si>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</si>
  <si>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</si>
  <si>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</si>
  <si>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</si>
  <si>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</si>
  <si>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</si>
  <si>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</si>
  <si>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</si>
  <si>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</si>
  <si>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</si>
  <si>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</si>
  <si>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</si>
  <si>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</si>
  <si>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</si>
  <si>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</si>
  <si>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</si>
  <si>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</si>
  <si>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</si>
  <si>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</si>
  <si>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</si>
  <si>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</si>
  <si>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</si>
  <si>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</si>
  <si>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</si>
  <si>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</si>
  <si>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</si>
  <si>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</si>
  <si>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</si>
  <si>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</si>
  <si>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</si>
  <si>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</si>
  <si>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</si>
  <si>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</si>
  <si>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</si>
  <si>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</si>
  <si>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</si>
  <si>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</si>
  <si>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</si>
  <si>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</si>
  <si>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</si>
  <si>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</si>
  <si>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</si>
  <si>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</si>
  <si>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</si>
  <si>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</si>
  <si>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</si>
  <si>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</si>
  <si>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</si>
  <si>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</si>
  <si>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</si>
  <si>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</si>
  <si>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</si>
  <si>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</si>
  <si>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</si>
  <si>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</si>
  <si>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</si>
  <si>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</si>
  <si>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</si>
  <si>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</si>
  <si>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</si>
  <si>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</si>
  <si>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</si>
  <si>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</si>
  <si>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</si>
  <si>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</si>
  <si>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</si>
  <si>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</si>
  <si>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</si>
  <si>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</si>
  <si>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</si>
  <si>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</si>
  <si>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</si>
  <si>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</si>
  <si>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</si>
  <si>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</si>
  <si>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</si>
  <si>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</si>
  <si>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</si>
  <si>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</si>
  <si>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</si>
  <si>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</si>
  <si>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</si>
  <si>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</si>
  <si>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</si>
  <si>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</si>
  <si>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</si>
  <si>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</si>
  <si>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</si>
  <si>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</si>
  <si>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</si>
  <si>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</si>
  <si>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</si>
  <si>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</si>
  <si>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</si>
  <si>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</si>
  <si>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</si>
  <si>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</si>
  <si>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</si>
  <si>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</si>
  <si>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</si>
  <si>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</si>
  <si>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</si>
  <si>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</si>
  <si>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</si>
  <si>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</si>
  <si>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</si>
  <si>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</si>
  <si>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</si>
  <si>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</si>
  <si>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</si>
  <si>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</si>
  <si>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</si>
  <si>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</si>
  <si>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</si>
  <si>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</si>
  <si>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</si>
  <si>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</si>
  <si>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</si>
  <si>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</si>
  <si>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</si>
  <si>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</si>
  <si>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</si>
  <si>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</si>
  <si>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</si>
  <si>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</si>
  <si>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</si>
  <si>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</si>
  <si>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</si>
  <si>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</si>
  <si>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</si>
  <si>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</si>
  <si>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</si>
  <si>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</si>
  <si>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</si>
  <si>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</si>
  <si>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</si>
  <si>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</si>
  <si>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</si>
  <si>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</si>
  <si>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</si>
  <si>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</si>
  <si>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</si>
  <si>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</si>
  <si>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</si>
  <si>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</si>
  <si>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</si>
  <si>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</si>
  <si>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</si>
  <si>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</si>
  <si>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</si>
  <si>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</si>
  <si>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</si>
  <si>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</si>
  <si>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</si>
  <si>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</si>
  <si>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</si>
  <si>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</si>
  <si>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</si>
  <si>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</si>
  <si>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</si>
  <si>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</si>
  <si>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</si>
  <si>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</si>
  <si>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</si>
  <si>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</si>
  <si>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</si>
  <si>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</si>
  <si>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</si>
  <si>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</si>
  <si>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</si>
  <si>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</si>
  <si>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</si>
  <si>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</si>
  <si>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</si>
  <si>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</si>
  <si>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</si>
  <si>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</si>
  <si>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</si>
  <si>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</si>
  <si>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</si>
  <si>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</si>
  <si>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</si>
  <si>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</si>
  <si>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</si>
  <si>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</si>
  <si>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</si>
  <si>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</si>
  <si>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</si>
  <si>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</si>
  <si>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</si>
  <si>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</si>
  <si>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</si>
  <si>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</si>
  <si>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</si>
  <si>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</si>
  <si>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</si>
  <si>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</si>
  <si>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</si>
  <si>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</si>
  <si>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</si>
  <si>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</si>
  <si>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</si>
  <si>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</si>
  <si>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</si>
  <si>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</si>
  <si>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</si>
  <si>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</si>
  <si>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</si>
  <si>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</si>
  <si>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</si>
  <si>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</si>
  <si>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</si>
  <si>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</si>
  <si>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</si>
  <si>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</si>
  <si>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</si>
  <si>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</si>
  <si>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</si>
  <si>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</si>
  <si>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</si>
  <si>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</si>
  <si>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</si>
  <si>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</si>
  <si>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</si>
  <si>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</si>
  <si>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</si>
  <si>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</si>
  <si>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</si>
  <si>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</si>
  <si>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</si>
  <si>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</si>
  <si>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</si>
  <si>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</si>
  <si>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</si>
  <si>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</si>
  <si>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</si>
  <si>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</si>
  <si>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</si>
  <si>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</si>
  <si>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</si>
  <si>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</si>
  <si>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</si>
  <si>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</si>
  <si>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</si>
  <si>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</si>
  <si>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</si>
  <si>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</si>
  <si>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</si>
  <si>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</si>
  <si>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</si>
  <si>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</si>
  <si>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</si>
  <si>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</si>
  <si>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</si>
  <si>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</si>
  <si>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</si>
  <si>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</si>
  <si>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</si>
  <si>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</si>
  <si>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</si>
  <si>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</si>
  <si>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</si>
  <si>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</si>
  <si>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</si>
  <si>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</si>
  <si>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</si>
  <si>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</si>
  <si>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</si>
  <si>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</si>
  <si>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</si>
  <si>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</si>
  <si>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</si>
  <si>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</si>
  <si>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</si>
  <si>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</si>
  <si>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</si>
  <si>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</si>
  <si>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</si>
  <si>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</si>
  <si>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</si>
  <si>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</si>
  <si>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</si>
  <si>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</si>
  <si>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</si>
  <si>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</si>
  <si>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</si>
  <si>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</si>
  <si>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</si>
  <si>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</si>
  <si>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</si>
  <si>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</si>
  <si>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</si>
  <si>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</si>
  <si>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</si>
  <si>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</si>
  <si>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</si>
  <si>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</si>
  <si>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</si>
  <si>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</si>
  <si>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</si>
  <si>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</si>
  <si>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</si>
  <si>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</si>
  <si>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</si>
  <si>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</si>
  <si>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</si>
  <si>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</si>
  <si>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</si>
  <si>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</si>
  <si>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</si>
  <si>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</si>
  <si>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</si>
  <si>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</si>
  <si>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</si>
  <si>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</si>
  <si>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</si>
  <si>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</si>
  <si>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</si>
  <si>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</si>
  <si>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</si>
  <si>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</si>
  <si>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</si>
  <si>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</si>
  <si>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</si>
  <si>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</si>
  <si>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</si>
  <si>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</si>
  <si>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</si>
  <si>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</si>
  <si>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</si>
  <si>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</si>
  <si>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</si>
  <si>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</si>
  <si>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</si>
  <si>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</si>
  <si>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</si>
  <si>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</si>
  <si>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</si>
  <si>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</si>
  <si>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</si>
  <si>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</si>
  <si>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</si>
  <si>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</si>
  <si>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</si>
  <si>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</si>
  <si>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</si>
  <si>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</si>
  <si>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</si>
  <si>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</si>
  <si>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</si>
  <si>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</si>
  <si>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</si>
  <si>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</si>
  <si>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</si>
  <si>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</si>
  <si>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</si>
  <si>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</si>
  <si>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</si>
  <si>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</si>
  <si>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</si>
  <si>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</si>
  <si>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</si>
  <si>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</si>
  <si>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</si>
  <si>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</si>
  <si>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</si>
  <si>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</si>
  <si>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</si>
  <si>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</si>
  <si>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</si>
  <si>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</si>
  <si>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</si>
  <si>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</si>
  <si>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</si>
  <si>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</si>
  <si>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</si>
  <si>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</si>
  <si>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</si>
  <si>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</si>
  <si>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</si>
  <si>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</si>
  <si>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</si>
  <si>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</si>
  <si>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</si>
  <si>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</si>
  <si>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</si>
  <si>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</si>
  <si>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</si>
  <si>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</si>
  <si>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</si>
  <si>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</si>
  <si>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</si>
  <si>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</si>
  <si>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</si>
  <si>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</si>
  <si>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</si>
  <si>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</si>
  <si>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</si>
  <si>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</si>
  <si>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</si>
  <si>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</si>
  <si>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</si>
  <si>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</si>
  <si>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</si>
  <si>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</si>
  <si>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</si>
  <si>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</si>
  <si>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</si>
  <si>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</si>
  <si>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</si>
  <si>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</si>
  <si>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</si>
  <si>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</si>
  <si>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</si>
  <si>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</si>
  <si>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</si>
  <si>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</si>
  <si>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</si>
  <si>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</si>
  <si>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</si>
  <si>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</si>
  <si>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</si>
  <si>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</si>
  <si>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</si>
  <si>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</si>
  <si>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</si>
  <si>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</si>
  <si>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</si>
  <si>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</si>
  <si>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</si>
  <si>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</si>
  <si>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</si>
  <si>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</si>
  <si>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</si>
  <si>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</si>
  <si>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</si>
  <si>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</si>
  <si>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</si>
  <si>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</si>
  <si>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</si>
  <si>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</si>
  <si>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</si>
  <si>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</si>
  <si>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</si>
  <si>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</si>
  <si>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</si>
  <si>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</si>
  <si>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</si>
  <si>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</si>
  <si>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</si>
  <si>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</si>
  <si>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</si>
  <si>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</si>
  <si>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</si>
  <si>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</si>
  <si>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</si>
  <si>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</si>
  <si>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</si>
  <si>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</si>
  <si>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</si>
  <si>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</si>
  <si>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</si>
  <si>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</si>
  <si>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</si>
  <si>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</si>
  <si>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</si>
  <si>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</si>
  <si>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</si>
  <si>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</si>
  <si>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</si>
  <si>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</si>
  <si>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</si>
  <si>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</si>
  <si>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</si>
  <si>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</si>
  <si>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</si>
  <si>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</si>
  <si>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</si>
  <si>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</si>
  <si>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</si>
  <si>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</si>
  <si>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</si>
  <si>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</si>
  <si>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</si>
  <si>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</si>
  <si>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</si>
  <si>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</si>
  <si>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</si>
  <si>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</si>
  <si>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</si>
  <si>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</si>
  <si>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</si>
  <si>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</si>
  <si>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</si>
  <si>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</si>
  <si>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</si>
  <si>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</si>
  <si>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</si>
  <si>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</si>
  <si>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</si>
  <si>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</si>
  <si>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</si>
  <si>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</si>
  <si>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</si>
  <si>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</si>
  <si>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</si>
  <si>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</si>
  <si>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</si>
  <si>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</si>
  <si>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</si>
  <si>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</si>
  <si>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</si>
  <si>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</si>
  <si>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</si>
  <si>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</si>
  <si>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</si>
  <si>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</si>
  <si>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</si>
  <si>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</si>
  <si>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</si>
  <si>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</si>
  <si>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</si>
  <si>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</si>
  <si>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</si>
  <si>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</si>
  <si>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</si>
  <si>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</si>
  <si>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</si>
  <si>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</si>
  <si>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</si>
  <si>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</si>
  <si>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</si>
  <si>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</si>
  <si>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</si>
  <si>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</si>
  <si>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</si>
  <si>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</si>
  <si>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</si>
  <si>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</si>
  <si>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</si>
  <si>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</si>
  <si>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</si>
  <si>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</si>
  <si>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</si>
  <si>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</si>
  <si>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</si>
  <si>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</si>
  <si>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</si>
  <si>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</si>
  <si>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</si>
  <si>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</si>
  <si>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</si>
  <si>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</si>
  <si>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</si>
  <si>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</si>
  <si>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</si>
  <si>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</si>
  <si>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</si>
  <si>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</si>
  <si>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</si>
  <si>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</si>
  <si>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</si>
  <si>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</si>
  <si>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</si>
  <si>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</si>
  <si>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</si>
  <si>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</si>
  <si>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</si>
  <si>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</si>
  <si>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</si>
  <si>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</si>
  <si>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</si>
  <si>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</si>
  <si>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</si>
  <si>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</si>
  <si>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</si>
  <si>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</si>
  <si>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</si>
  <si>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</si>
  <si>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</si>
  <si>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</si>
  <si>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</si>
  <si>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</si>
  <si>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</si>
  <si>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</si>
  <si>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</si>
  <si>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</si>
  <si>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</si>
  <si>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</si>
  <si>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</si>
  <si>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</si>
  <si>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</si>
  <si>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</si>
  <si>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</si>
  <si>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</si>
  <si>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</si>
  <si>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</si>
  <si>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</si>
  <si>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</si>
  <si>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</si>
  <si>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</si>
  <si>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</si>
  <si>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</si>
  <si>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</si>
  <si>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</si>
  <si>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</si>
  <si>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</si>
  <si>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</si>
  <si>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</si>
  <si>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</si>
  <si>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</si>
  <si>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</si>
  <si>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</si>
  <si>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</si>
  <si>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</si>
  <si>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</si>
  <si>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</si>
  <si>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</si>
  <si>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</si>
  <si>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</si>
  <si>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</si>
  <si>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</si>
  <si>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</si>
  <si>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</si>
  <si>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</si>
  <si>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</si>
  <si>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</si>
  <si>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</si>
  <si>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</si>
  <si>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</si>
  <si>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</si>
  <si>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</si>
  <si>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</si>
  <si>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</si>
  <si>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</si>
  <si>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</si>
  <si>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</si>
  <si>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</si>
  <si>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</si>
  <si>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</si>
  <si>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</si>
  <si>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</si>
  <si>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</si>
  <si>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</si>
  <si>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</si>
  <si>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</si>
  <si>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</si>
  <si>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</si>
  <si>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</si>
  <si>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</si>
  <si>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</si>
  <si>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</si>
  <si>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</si>
  <si>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</si>
  <si>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</si>
  <si>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</si>
  <si>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</si>
  <si>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</si>
  <si>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</si>
  <si>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</si>
  <si>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</si>
  <si>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</si>
  <si>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</si>
  <si>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</si>
  <si>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</si>
  <si>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</si>
  <si>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</si>
  <si>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</si>
  <si>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</si>
  <si>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</si>
  <si>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</si>
  <si>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</si>
  <si>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</si>
  <si>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</si>
  <si>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</si>
  <si>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</si>
  <si>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</si>
  <si>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</si>
  <si>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</si>
  <si>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</si>
  <si>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</si>
  <si>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</si>
  <si>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</si>
  <si>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</si>
  <si>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</si>
  <si>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</si>
  <si>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</si>
  <si>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</si>
  <si>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</si>
  <si>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</si>
  <si>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</si>
  <si>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</si>
  <si>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</si>
  <si>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</si>
  <si>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</si>
  <si>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</si>
  <si>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</si>
  <si>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</si>
  <si>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</si>
  <si>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</si>
  <si>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</si>
  <si>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</si>
  <si>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</si>
  <si>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</si>
  <si>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</si>
  <si>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</si>
  <si>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</si>
  <si>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</si>
  <si>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</si>
  <si>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</si>
  <si>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</si>
  <si>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</si>
  <si>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</si>
  <si>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</si>
  <si>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</si>
  <si>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</si>
  <si>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</si>
  <si>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</si>
  <si>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</si>
  <si>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</si>
  <si>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</si>
  <si>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</si>
  <si>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</si>
  <si>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</si>
  <si>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</si>
  <si>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</si>
  <si>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</si>
  <si>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</si>
  <si>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</si>
  <si>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</si>
  <si>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</si>
  <si>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</si>
  <si>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</si>
  <si>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</si>
  <si>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</si>
  <si>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</si>
  <si>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</si>
  <si>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</si>
  <si>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</si>
  <si>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</si>
  <si>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</si>
  <si>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</si>
  <si>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</si>
  <si>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</si>
  <si>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</si>
  <si>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</si>
  <si>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</si>
  <si>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</si>
  <si>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</si>
  <si>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</si>
  <si>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</si>
  <si>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</si>
  <si>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</si>
  <si>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</si>
  <si>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</si>
  <si>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</si>
  <si>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</si>
  <si>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</si>
  <si>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</si>
  <si>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</si>
  <si>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</si>
  <si>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</si>
  <si>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</si>
  <si>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</si>
  <si>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</si>
  <si>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</si>
  <si>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</si>
  <si>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</si>
  <si>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</si>
  <si>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</si>
  <si>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</si>
  <si>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</si>
  <si>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</si>
  <si>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</si>
  <si>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</si>
  <si>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</si>
  <si>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</si>
  <si>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</si>
  <si>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</si>
  <si>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</si>
  <si>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</si>
  <si>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</si>
  <si>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</si>
  <si>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</si>
  <si>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</si>
  <si>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</si>
  <si>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</si>
  <si>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</si>
  <si>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</si>
  <si>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</si>
  <si>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</si>
  <si>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</si>
  <si>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</si>
  <si>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</si>
  <si>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</si>
  <si>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</si>
  <si>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</si>
  <si>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</si>
  <si>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</si>
  <si>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</si>
  <si>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</si>
  <si>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</si>
  <si>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</si>
  <si>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</si>
  <si>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</si>
  <si>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</si>
  <si>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</si>
  <si>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</si>
  <si>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</si>
  <si>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</si>
  <si>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</si>
  <si>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</si>
  <si>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</si>
  <si>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</si>
  <si>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</si>
  <si>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</si>
  <si>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</si>
  <si>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</si>
  <si>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</si>
  <si>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</si>
  <si>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</si>
  <si>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</si>
  <si>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</si>
  <si>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</si>
  <si>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</si>
  <si>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</si>
  <si>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</si>
  <si>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</si>
  <si>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</si>
  <si>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</si>
  <si>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</si>
  <si>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</si>
  <si>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</si>
  <si>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</si>
  <si>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</si>
  <si>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</si>
  <si>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</si>
  <si>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</si>
  <si>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</si>
  <si>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</si>
  <si>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</si>
  <si>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</si>
  <si>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</si>
  <si>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</si>
  <si>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</si>
  <si>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</si>
  <si>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</si>
  <si>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</si>
  <si>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</si>
  <si>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</si>
  <si>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</si>
  <si>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</si>
  <si>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</si>
  <si>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</si>
  <si>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</si>
  <si>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</si>
  <si>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</si>
  <si>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</si>
  <si>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</si>
  <si>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</si>
  <si>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</si>
  <si>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</si>
  <si>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</si>
  <si>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</si>
  <si>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</si>
  <si>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</si>
  <si>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</si>
  <si>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</si>
  <si>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</si>
  <si>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</si>
  <si>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</si>
  <si>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</si>
  <si>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</si>
  <si>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</si>
  <si>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</si>
  <si>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</si>
  <si>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</si>
  <si>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</si>
  <si>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</si>
  <si>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</si>
  <si>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</si>
  <si>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</si>
  <si>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</si>
  <si>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</si>
  <si>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</si>
  <si>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</si>
  <si>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</si>
  <si>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</si>
  <si>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</si>
  <si>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</si>
  <si>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</si>
  <si>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</si>
  <si>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</si>
  <si>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</si>
  <si>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</si>
  <si>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</si>
  <si>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</si>
  <si>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</si>
  <si>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</si>
  <si>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</si>
  <si>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</si>
  <si>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</si>
  <si>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</si>
  <si>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</si>
  <si>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</si>
  <si>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</si>
  <si>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</si>
  <si>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</si>
  <si>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</si>
  <si>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</si>
  <si>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</si>
  <si>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</si>
  <si>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</si>
  <si>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</si>
  <si>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</si>
  <si>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</si>
  <si>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</si>
  <si>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</si>
  <si>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</si>
  <si>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</si>
  <si>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</si>
  <si>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</si>
  <si>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</si>
  <si>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</si>
  <si>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</si>
  <si>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</si>
  <si>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</si>
  <si>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</si>
  <si>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</si>
  <si>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</si>
  <si>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</si>
  <si>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</si>
  <si>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</si>
  <si>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</si>
  <si>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</si>
  <si>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</si>
  <si>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</si>
  <si>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</si>
  <si>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</si>
  <si>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</si>
  <si>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</si>
  <si>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</si>
  <si>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</si>
  <si>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</si>
  <si>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</si>
  <si>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</si>
  <si>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</si>
  <si>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</si>
  <si>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</si>
  <si>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</si>
  <si>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</si>
  <si>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</si>
  <si>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</si>
  <si>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</si>
  <si>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</si>
  <si>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</si>
  <si>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</si>
  <si>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</si>
  <si>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</si>
  <si>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</si>
  <si>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</si>
  <si>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</si>
  <si>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</si>
  <si>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</si>
  <si>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</si>
  <si>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</si>
  <si>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</si>
  <si>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</si>
  <si>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</si>
  <si>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</si>
  <si>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</si>
  <si>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</si>
  <si>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</si>
  <si>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</si>
  <si>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</si>
  <si>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</si>
  <si>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</si>
  <si>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</si>
  <si>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</si>
  <si>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</si>
  <si>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</si>
  <si>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</si>
  <si>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</si>
  <si>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</si>
  <si>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</si>
  <si>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</si>
  <si>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</si>
  <si>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</si>
  <si>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</si>
  <si>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</si>
  <si>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</si>
  <si>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</si>
  <si>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</si>
  <si>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</si>
  <si>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</si>
  <si>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</si>
  <si>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</si>
  <si>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</si>
  <si>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</si>
  <si>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</si>
  <si>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</si>
  <si>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</si>
  <si>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</si>
  <si>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</si>
  <si>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</si>
  <si>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</si>
  <si>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</si>
  <si>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</si>
  <si>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</si>
  <si>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</si>
  <si>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</si>
  <si>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</si>
  <si>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</si>
  <si>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</si>
  <si>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</si>
  <si>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</si>
  <si>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</si>
  <si>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</si>
  <si>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</si>
  <si>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</si>
  <si>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</si>
  <si>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</si>
  <si>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</si>
  <si>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</si>
  <si>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</si>
  <si>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</si>
  <si>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</si>
  <si>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</si>
  <si>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</si>
  <si>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</si>
  <si>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</si>
  <si>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</si>
  <si>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</si>
  <si>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</si>
  <si>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</si>
  <si>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</si>
  <si>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</si>
  <si>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</si>
  <si>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</si>
  <si>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</si>
  <si>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</si>
  <si>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</si>
  <si>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</si>
  <si>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</si>
  <si>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</si>
  <si>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</si>
  <si>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</si>
  <si>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</si>
  <si>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</si>
  <si>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</si>
  <si>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</si>
  <si>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</si>
  <si>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</si>
  <si>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</si>
  <si>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</si>
  <si>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</si>
  <si>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</si>
  <si>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</si>
  <si>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</si>
  <si>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</si>
  <si>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</si>
  <si>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</si>
  <si>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</si>
  <si>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</si>
  <si>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</si>
  <si>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</si>
  <si>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</si>
  <si>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</si>
  <si>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</si>
  <si>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</si>
  <si>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</si>
  <si>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</si>
  <si>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</si>
  <si>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</si>
  <si>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</si>
  <si>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</si>
  <si>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</si>
  <si>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</si>
  <si>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</si>
  <si>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</si>
  <si>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</si>
  <si>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</si>
  <si>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</si>
  <si>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</si>
  <si>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</si>
  <si>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</si>
  <si>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</si>
  <si>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</si>
  <si>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</si>
  <si>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</si>
  <si>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</si>
  <si>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</si>
  <si>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</si>
  <si>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</si>
  <si>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</si>
  <si>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</si>
  <si>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</si>
  <si>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</si>
  <si>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</si>
  <si>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</si>
  <si>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</si>
  <si>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</si>
  <si>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</si>
  <si>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</si>
  <si>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</si>
  <si>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</si>
  <si>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</si>
  <si>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</si>
  <si>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</si>
  <si>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</si>
  <si>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</si>
  <si>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</si>
  <si>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</si>
  <si>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</si>
  <si>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</si>
  <si>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</si>
  <si>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</si>
  <si>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</si>
  <si>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</si>
  <si>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</si>
  <si>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</si>
  <si>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</si>
  <si>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</si>
  <si>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</si>
  <si>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</si>
  <si>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</si>
  <si>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</si>
  <si>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</si>
  <si>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</si>
  <si>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</si>
  <si>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</si>
  <si>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</si>
  <si>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</si>
  <si>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</si>
  <si>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</si>
  <si>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</si>
  <si>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</si>
  <si>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</si>
  <si>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</si>
  <si>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</si>
  <si>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</si>
  <si>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</si>
  <si>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</si>
  <si>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</si>
  <si>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</si>
  <si>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</si>
  <si>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</si>
  <si>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</si>
  <si>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</si>
  <si>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</si>
  <si>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</si>
  <si>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</si>
  <si>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</si>
  <si>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</si>
  <si>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</si>
  <si>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</si>
  <si>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</si>
  <si>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</si>
  <si>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</si>
  <si>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</si>
  <si>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</si>
  <si>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</si>
  <si>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</si>
  <si>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</si>
  <si>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</si>
  <si>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</si>
  <si>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</si>
  <si>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</si>
  <si>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</si>
  <si>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</si>
  <si>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</si>
  <si>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</si>
  <si>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</si>
  <si>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</si>
  <si>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</si>
  <si>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</si>
  <si>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</si>
  <si>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</si>
  <si>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</si>
  <si>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</si>
  <si>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</si>
  <si>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</si>
  <si>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</si>
  <si>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</si>
  <si>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</si>
  <si>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</si>
  <si>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</si>
  <si>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</si>
  <si>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</si>
  <si>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</si>
  <si>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</si>
  <si>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</si>
  <si>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</si>
  <si>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</si>
  <si>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</si>
  <si>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</si>
  <si>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</si>
  <si>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</si>
  <si>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</si>
  <si>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</si>
  <si>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</si>
  <si>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</si>
  <si>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</si>
  <si>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</si>
  <si>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</si>
  <si>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</si>
  <si>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</si>
  <si>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</si>
  <si>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</si>
  <si>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</si>
  <si>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</si>
  <si>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</si>
  <si>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</si>
  <si>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</si>
  <si>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</si>
  <si>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</si>
  <si>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</si>
  <si>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</si>
  <si>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</si>
  <si>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</si>
  <si>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</si>
  <si>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</si>
  <si>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</si>
  <si>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</si>
  <si>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</si>
  <si>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</si>
  <si>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</si>
  <si>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</si>
  <si>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</si>
  <si>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</si>
  <si>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</si>
  <si>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</si>
  <si>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</si>
  <si>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</si>
  <si>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</si>
  <si>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</si>
  <si>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</si>
  <si>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</si>
  <si>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</si>
  <si>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</si>
  <si>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</si>
  <si>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</si>
  <si>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</si>
  <si>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</si>
  <si>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</si>
  <si>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</si>
  <si>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</si>
  <si>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</si>
  <si>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</si>
  <si>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</si>
  <si>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</si>
  <si>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</si>
  <si>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</si>
  <si>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</si>
  <si>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</si>
  <si>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</si>
  <si>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</si>
  <si>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</si>
  <si>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</si>
  <si>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</si>
  <si>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</si>
  <si>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</si>
  <si>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</si>
  <si>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</si>
  <si>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</si>
  <si>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</si>
  <si>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</si>
  <si>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</si>
  <si>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</si>
  <si>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</si>
  <si>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</si>
  <si>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</si>
  <si>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</si>
  <si>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</si>
  <si>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</si>
  <si>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</si>
  <si>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</si>
  <si>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</si>
  <si>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</si>
  <si>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</si>
  <si>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</si>
  <si>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</si>
  <si>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</si>
  <si>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</si>
  <si>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</si>
  <si>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</si>
  <si>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</si>
  <si>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</si>
  <si>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</si>
  <si>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</si>
  <si>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</si>
  <si>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</si>
  <si>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</si>
  <si>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</si>
  <si>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</si>
  <si>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</si>
  <si>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</si>
  <si>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</si>
  <si>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</si>
  <si>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</si>
  <si>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</si>
  <si>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</si>
  <si>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</si>
  <si>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</si>
  <si>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</si>
  <si>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</si>
  <si>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</si>
  <si>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</si>
  <si>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</si>
  <si>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</si>
  <si>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</si>
  <si>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</si>
  <si>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</si>
  <si>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</si>
  <si>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</si>
  <si>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</si>
  <si>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</si>
  <si>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</si>
  <si>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</si>
  <si>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</si>
  <si>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</si>
  <si>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</si>
  <si>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</si>
  <si>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</si>
  <si>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</si>
  <si>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</si>
  <si>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</si>
  <si>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</si>
  <si>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</si>
  <si>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</si>
  <si>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</si>
  <si>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</si>
  <si>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</si>
  <si>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</si>
  <si>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</si>
  <si>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</si>
  <si>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</si>
  <si>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</si>
  <si>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</si>
  <si>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</si>
  <si>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</si>
  <si>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</si>
  <si>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</si>
  <si>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</si>
  <si>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</si>
  <si>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</si>
  <si>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</si>
  <si>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</si>
  <si>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</si>
  <si>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</si>
  <si>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</si>
  <si>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</si>
  <si>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</si>
  <si>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</si>
  <si>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</si>
  <si>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</si>
  <si>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</si>
  <si>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</si>
  <si>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</si>
  <si>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</si>
  <si>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</si>
  <si>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</si>
  <si>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</si>
  <si>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</si>
  <si>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</si>
  <si>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</si>
  <si>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</si>
  <si>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</si>
  <si>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</si>
  <si>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</si>
  <si>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</si>
  <si>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</si>
  <si>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</si>
  <si>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</si>
  <si>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</si>
  <si>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</si>
  <si>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</si>
  <si>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</si>
  <si>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</si>
  <si>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</si>
  <si>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</si>
  <si>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</si>
  <si>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</si>
  <si>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</si>
  <si>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</si>
  <si>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</si>
  <si>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</si>
  <si>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</si>
  <si>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</si>
  <si>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</si>
  <si>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</si>
  <si>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</si>
  <si>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</si>
  <si>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</si>
  <si>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</si>
  <si>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</si>
  <si>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</si>
  <si>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</si>
  <si>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</si>
  <si>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</si>
  <si>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</si>
  <si>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</si>
  <si>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</si>
  <si>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</si>
  <si>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</si>
  <si>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</si>
  <si>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</si>
  <si>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</si>
  <si>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</si>
  <si>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</si>
  <si>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</si>
  <si>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</si>
  <si>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</si>
  <si>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</si>
  <si>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</si>
  <si>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</si>
  <si>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</si>
  <si>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</si>
  <si>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</si>
  <si>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</si>
  <si>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</si>
  <si>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</si>
  <si>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</si>
  <si>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</si>
  <si>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</si>
  <si>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</si>
  <si>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</si>
  <si>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</si>
  <si>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</si>
  <si>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</si>
  <si>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</si>
  <si>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</si>
  <si>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</si>
  <si>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</si>
  <si>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</si>
  <si>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</si>
  <si>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</si>
  <si>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</si>
  <si>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</si>
  <si>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</si>
  <si>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</si>
  <si>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</si>
  <si>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</si>
  <si>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</si>
  <si>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</si>
  <si>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</si>
  <si>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</si>
  <si>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</si>
  <si>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</si>
  <si>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</si>
  <si>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</si>
  <si>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</si>
  <si>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</si>
  <si>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</si>
  <si>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</si>
  <si>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</si>
  <si>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</si>
  <si>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</si>
  <si>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</si>
  <si>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</si>
  <si>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</si>
  <si>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</si>
  <si>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</si>
  <si>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</si>
  <si>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</si>
  <si>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</si>
  <si>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</si>
  <si>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</si>
  <si>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</si>
  <si>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</si>
  <si>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</si>
  <si>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</si>
  <si>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</si>
  <si>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</si>
  <si>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</si>
  <si>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</si>
  <si>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</si>
  <si>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</si>
  <si>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</si>
  <si>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</si>
  <si>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</si>
  <si>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</si>
  <si>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</si>
  <si>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</si>
  <si>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</si>
  <si>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</si>
  <si>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</si>
  <si>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</si>
  <si>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</si>
  <si>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</si>
  <si>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</si>
  <si>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</si>
  <si>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</si>
  <si>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</si>
  <si>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</si>
  <si>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</si>
  <si>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</si>
  <si>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</si>
  <si>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</si>
  <si>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</si>
  <si>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</si>
  <si>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</si>
  <si>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</si>
  <si>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</si>
  <si>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</si>
  <si>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</si>
  <si>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</si>
  <si>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</si>
  <si>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</si>
  <si>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</si>
  <si>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</si>
  <si>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</si>
  <si>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</si>
  <si>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</si>
  <si>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</si>
  <si>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</si>
  <si>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</si>
  <si>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</si>
  <si>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</si>
  <si>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</si>
  <si>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</si>
  <si>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</si>
  <si>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</si>
  <si>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</si>
  <si>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</si>
  <si>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</si>
  <si>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</si>
  <si>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</si>
  <si>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</si>
  <si>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</si>
  <si>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</si>
  <si>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</si>
  <si>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</si>
  <si>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</si>
  <si>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</si>
  <si>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</si>
  <si>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</si>
  <si>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</si>
  <si>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</si>
  <si>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</si>
  <si>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</si>
  <si>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</si>
  <si>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</si>
  <si>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</si>
  <si>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</si>
  <si>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</si>
  <si>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</si>
  <si>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</si>
  <si>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</si>
  <si>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</si>
  <si>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</si>
  <si>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</si>
  <si>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</si>
  <si>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</si>
  <si>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</si>
  <si>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</si>
  <si>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</si>
  <si>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</si>
  <si>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</si>
  <si>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</si>
  <si>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</si>
  <si>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</si>
  <si>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</si>
  <si>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</si>
  <si>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</si>
  <si>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</si>
  <si>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</si>
  <si>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</si>
  <si>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</si>
  <si>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</si>
  <si>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</si>
  <si>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</si>
  <si>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</si>
  <si>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</si>
  <si>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</si>
  <si>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</si>
  <si>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</si>
  <si>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</si>
  <si>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</si>
  <si>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</si>
  <si>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</si>
  <si>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</si>
  <si>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</si>
  <si>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</si>
  <si>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</si>
  <si>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</si>
  <si>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</si>
  <si>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</si>
  <si>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</si>
  <si>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</si>
  <si>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</si>
  <si>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</si>
  <si>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</si>
  <si>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</si>
  <si>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</si>
  <si>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</si>
  <si>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</si>
  <si>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</si>
  <si>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</si>
  <si>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</si>
  <si>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</si>
  <si>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</si>
  <si>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</si>
  <si>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</si>
  <si>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</si>
  <si>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</si>
  <si>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</si>
  <si>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</si>
  <si>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</si>
  <si>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</si>
  <si>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</si>
  <si>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</si>
  <si>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</si>
  <si>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</si>
  <si>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</si>
  <si>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</si>
  <si>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</si>
  <si>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</si>
  <si>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</si>
  <si>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</si>
  <si>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</si>
  <si>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</si>
  <si>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</si>
  <si>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</si>
  <si>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</si>
  <si>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</si>
  <si>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</si>
  <si>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</si>
  <si>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</si>
  <si>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</si>
  <si>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</si>
  <si>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</si>
  <si>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</si>
  <si>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</si>
  <si>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</si>
  <si>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</si>
  <si>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</si>
  <si>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</si>
  <si>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</si>
  <si>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</si>
  <si>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</si>
  <si>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</si>
  <si>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</si>
  <si>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</si>
  <si>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</si>
  <si>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</si>
  <si>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</si>
  <si>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</si>
  <si>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</si>
  <si>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</si>
  <si>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</si>
  <si>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</si>
  <si>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</si>
  <si>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</si>
  <si>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</si>
  <si>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</si>
  <si>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</si>
  <si>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</si>
  <si>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</si>
  <si>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</si>
  <si>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</si>
  <si>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</si>
  <si>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</si>
  <si>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</si>
  <si>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</si>
  <si>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</si>
  <si>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</si>
  <si>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</si>
  <si>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</si>
  <si>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</si>
  <si>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</si>
  <si>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</si>
  <si>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</si>
  <si>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</si>
  <si>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</si>
  <si>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</si>
  <si>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</si>
  <si>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</si>
  <si>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</si>
  <si>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</si>
  <si>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</si>
  <si>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</si>
  <si>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</si>
  <si>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</si>
  <si>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</si>
  <si>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</si>
  <si>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</si>
  <si>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</si>
  <si>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</si>
  <si>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</si>
  <si>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</si>
  <si>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</si>
  <si>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</si>
  <si>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</si>
  <si>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</si>
  <si>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</si>
  <si>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</si>
  <si>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</si>
  <si>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</si>
  <si>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</si>
  <si>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</si>
  <si>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</si>
  <si>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</si>
  <si>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</si>
  <si>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</si>
  <si>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</si>
  <si>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</si>
  <si>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</si>
  <si>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</si>
  <si>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</si>
  <si>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</si>
  <si>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</si>
  <si>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</si>
  <si>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</si>
  <si>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</si>
  <si>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</si>
  <si>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</si>
  <si>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</si>
  <si>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</si>
  <si>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</si>
  <si>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</si>
  <si>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</si>
  <si>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</si>
  <si>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</si>
  <si>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</si>
  <si>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</si>
  <si>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</si>
  <si>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</si>
  <si>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</si>
  <si>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</si>
  <si>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</si>
  <si>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</si>
  <si>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</si>
  <si>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</si>
  <si>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</si>
  <si>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</si>
  <si>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</si>
  <si>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</si>
  <si>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</si>
  <si>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</si>
  <si>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</si>
  <si>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</si>
  <si>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</si>
  <si>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</si>
  <si>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</si>
  <si>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</si>
  <si>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</si>
  <si>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</si>
  <si>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</si>
  <si>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</si>
  <si>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</si>
  <si>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</si>
  <si>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</si>
  <si>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</si>
  <si>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</si>
  <si>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</si>
  <si>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</si>
  <si>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</si>
  <si>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</si>
  <si>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</si>
  <si>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</si>
  <si>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</si>
  <si>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</si>
  <si>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</si>
  <si>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</si>
  <si>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</si>
  <si>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</si>
  <si>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</si>
  <si>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</si>
  <si>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</si>
  <si>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</si>
  <si>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</si>
  <si>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</si>
  <si>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</si>
  <si>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</si>
  <si>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</si>
  <si>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</si>
  <si>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</si>
  <si>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</si>
  <si>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</si>
  <si>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</si>
  <si>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</si>
  <si>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</si>
  <si>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</si>
  <si>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</si>
  <si>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</si>
  <si>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</si>
  <si>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</si>
  <si>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</si>
  <si>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</si>
  <si>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</si>
  <si>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</si>
  <si>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</si>
  <si>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</si>
  <si>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</si>
  <si>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</si>
  <si>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</si>
  <si>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</si>
  <si>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</si>
  <si>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</si>
  <si>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</si>
  <si>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</si>
  <si>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</si>
  <si>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</si>
  <si>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</si>
  <si>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</si>
  <si>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</si>
  <si>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</si>
  <si>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</si>
  <si>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</si>
  <si>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</si>
  <si>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</si>
  <si>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</si>
  <si>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</si>
  <si>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</si>
  <si>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</si>
  <si>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</si>
  <si>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</si>
  <si>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</si>
  <si>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</si>
  <si>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</si>
  <si>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</si>
  <si>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</si>
  <si>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</si>
  <si>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</si>
  <si>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</si>
  <si>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</si>
  <si>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</si>
  <si>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</si>
  <si>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</si>
  <si>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</si>
  <si>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</si>
  <si>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</si>
  <si>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</si>
  <si>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</si>
  <si>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</si>
  <si>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</si>
  <si>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</si>
  <si>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</si>
  <si>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</si>
  <si>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</si>
  <si>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</si>
  <si>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</si>
  <si>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</si>
  <si>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</si>
  <si>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</si>
  <si>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</si>
  <si>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</si>
  <si>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</si>
  <si>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</si>
  <si>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</si>
  <si>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</si>
  <si>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</si>
  <si>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</si>
  <si>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</si>
  <si>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</si>
  <si>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</si>
  <si>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</si>
  <si>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</si>
  <si>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</si>
  <si>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</si>
  <si>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</si>
  <si>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</si>
  <si>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</si>
  <si>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</si>
  <si>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</si>
  <si>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</si>
  <si>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</si>
  <si>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</si>
  <si>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</si>
  <si>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</si>
  <si>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</si>
  <si>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</si>
  <si>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</si>
  <si>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</si>
  <si>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</si>
  <si>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</si>
  <si>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</si>
  <si>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</si>
  <si>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</si>
  <si>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</si>
  <si>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</si>
  <si>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</si>
  <si>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</si>
  <si>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</si>
  <si>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</si>
  <si>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</si>
  <si>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</si>
  <si>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</si>
  <si>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</si>
  <si>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</si>
  <si>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</si>
  <si>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</si>
  <si>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</si>
  <si>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</si>
  <si>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</si>
  <si>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</si>
  <si>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</si>
  <si>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</si>
  <si>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</si>
  <si>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</si>
  <si>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</si>
  <si>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</si>
  <si>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</si>
  <si>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</si>
  <si>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</si>
  <si>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</si>
  <si>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</si>
  <si>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</si>
  <si>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</si>
  <si>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</si>
  <si>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</si>
  <si>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</si>
  <si>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</si>
  <si>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</si>
  <si>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</si>
  <si>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</si>
  <si>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</si>
  <si>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</si>
  <si>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</si>
  <si>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</si>
  <si>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</si>
  <si>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</si>
  <si>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</si>
  <si>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</si>
  <si>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</si>
  <si>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</si>
  <si>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</si>
  <si>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</si>
  <si>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</si>
  <si>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</si>
  <si>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</si>
  <si>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</si>
  <si>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</si>
  <si>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</si>
  <si>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</si>
  <si>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</si>
  <si>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</si>
  <si>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</si>
  <si>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</si>
  <si>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</si>
  <si>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</si>
  <si>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</si>
  <si>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</si>
  <si>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</si>
  <si>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</si>
  <si>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</si>
  <si>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</si>
  <si>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</si>
  <si>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</si>
  <si>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</si>
  <si>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</si>
  <si>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</si>
  <si>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</si>
  <si>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</si>
  <si>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</si>
  <si>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</si>
  <si>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</si>
  <si>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</si>
  <si>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</si>
  <si>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</si>
  <si>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</si>
  <si>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</si>
  <si>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</si>
  <si>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</si>
  <si>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</si>
  <si>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</si>
  <si>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</si>
  <si>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</si>
  <si>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</si>
  <si>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</si>
  <si>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</si>
  <si>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</si>
  <si>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</si>
  <si>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</si>
  <si>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</si>
  <si>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</si>
  <si>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</si>
  <si>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</si>
  <si>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</si>
  <si>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</si>
  <si>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</si>
  <si>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</si>
  <si>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</si>
  <si>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</si>
  <si>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</si>
  <si>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</si>
  <si>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</si>
  <si>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</si>
  <si>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</si>
  <si>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</si>
  <si>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</si>
  <si>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</si>
  <si>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</si>
  <si>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</si>
  <si>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</si>
  <si>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</si>
  <si>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</si>
  <si>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</si>
  <si>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</si>
  <si>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</si>
  <si>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</si>
  <si>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</si>
  <si>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</si>
  <si>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</si>
  <si>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</si>
  <si>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</si>
  <si>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</si>
  <si>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</si>
  <si>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</si>
  <si>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</si>
  <si>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</si>
  <si>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</si>
  <si>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</si>
  <si>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</si>
  <si>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</si>
  <si>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</si>
  <si>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</si>
  <si>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</si>
  <si>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</si>
  <si>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</si>
  <si>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</si>
  <si>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</si>
  <si>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</si>
  <si>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</si>
  <si>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</si>
  <si>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</si>
  <si>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</si>
  <si>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</si>
  <si>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</si>
  <si>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</si>
  <si>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</si>
  <si>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</si>
  <si>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</si>
  <si>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</si>
  <si>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</si>
  <si>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</si>
  <si>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</si>
  <si>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</si>
  <si>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</si>
  <si>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</si>
  <si>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</si>
  <si>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</si>
  <si>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</si>
  <si>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</si>
  <si>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</si>
  <si>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</si>
  <si>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</si>
  <si>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</si>
  <si>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</si>
  <si>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</si>
  <si>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</si>
  <si>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</si>
  <si>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</si>
  <si>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</si>
  <si>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</si>
  <si>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</si>
  <si>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</si>
  <si>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</si>
  <si>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</si>
  <si>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</si>
  <si>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</si>
  <si>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</si>
  <si>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</si>
  <si>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</si>
  <si>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</si>
  <si>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</si>
  <si>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</si>
  <si>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</si>
  <si>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</si>
  <si>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</si>
  <si>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</si>
  <si>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</si>
  <si>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</si>
  <si>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</si>
  <si>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</si>
  <si>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</si>
  <si>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</si>
  <si>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</si>
  <si>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</si>
  <si>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</si>
  <si>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</si>
  <si>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</si>
  <si>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</si>
  <si>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</si>
  <si>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</si>
  <si>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</si>
  <si>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</si>
  <si>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</si>
  <si>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</si>
  <si>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</si>
  <si>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</si>
  <si>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</si>
  <si>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</si>
  <si>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</si>
  <si>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</si>
  <si>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</si>
  <si>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</si>
  <si>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</si>
  <si>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</si>
  <si>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</si>
  <si>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</si>
  <si>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</si>
  <si>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</si>
  <si>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</si>
  <si>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</si>
  <si>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</si>
  <si>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</si>
  <si>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</si>
  <si>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</si>
  <si>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</si>
  <si>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</si>
  <si>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</si>
  <si>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</si>
  <si>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</si>
  <si>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</si>
  <si>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</si>
  <si>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</si>
  <si>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</si>
  <si>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</si>
  <si>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</si>
  <si>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</si>
  <si>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</si>
  <si>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</si>
  <si>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</si>
  <si>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</si>
  <si>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</si>
  <si>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</si>
  <si>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</si>
  <si>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</si>
  <si>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</si>
  <si>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</si>
  <si>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</si>
  <si>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</si>
  <si>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</si>
  <si>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</si>
  <si>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</si>
  <si>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</si>
  <si>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</si>
  <si>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</si>
  <si>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</si>
  <si>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</si>
  <si>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</si>
  <si>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</si>
  <si>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</si>
  <si>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</si>
  <si>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</si>
  <si>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</si>
  <si>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</si>
  <si>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</si>
  <si>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</si>
  <si>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</si>
  <si>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</si>
  <si>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</si>
  <si>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</si>
  <si>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</si>
  <si>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</si>
  <si>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</si>
  <si>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</si>
  <si>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</si>
  <si>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</si>
  <si>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</si>
  <si>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</si>
  <si>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</si>
  <si>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</si>
  <si>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</si>
  <si>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</si>
  <si>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</si>
  <si>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</si>
  <si>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</si>
  <si>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</si>
  <si>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</si>
  <si>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</si>
  <si>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</si>
  <si>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</si>
  <si>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</si>
  <si>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</si>
  <si>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</si>
  <si>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</si>
  <si>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</si>
  <si>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</si>
  <si>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</si>
  <si>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</si>
  <si>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</si>
  <si>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</si>
  <si>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</si>
  <si>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</si>
  <si>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</si>
  <si>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</si>
  <si>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</si>
  <si>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</si>
  <si>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</si>
  <si>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</si>
  <si>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</si>
  <si>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</si>
  <si>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</si>
  <si>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</si>
  <si>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</si>
  <si>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</si>
  <si>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</si>
  <si>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</si>
  <si>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</si>
  <si>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</si>
  <si>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</si>
  <si>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</si>
  <si>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</si>
  <si>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</si>
  <si>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</si>
  <si>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</si>
  <si>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</si>
  <si>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</si>
  <si>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</si>
  <si>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</si>
  <si>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</si>
  <si>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</si>
  <si>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</si>
  <si>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</si>
  <si>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</si>
  <si>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</si>
  <si>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</si>
  <si>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</si>
  <si>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</si>
  <si>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</si>
  <si>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</si>
  <si>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</si>
  <si>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</si>
  <si>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</si>
  <si>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</si>
  <si>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</si>
  <si>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</si>
  <si>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</si>
  <si>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</si>
  <si>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</si>
  <si>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</si>
  <si>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</si>
  <si>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</si>
  <si>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</si>
  <si>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</si>
  <si>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</si>
  <si>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</si>
  <si>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</si>
  <si>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</si>
  <si>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</si>
  <si>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</si>
  <si>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</si>
  <si>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</si>
  <si>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</si>
  <si>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</si>
  <si>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</si>
  <si>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</si>
  <si>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</si>
  <si>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</si>
  <si>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</si>
  <si>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</si>
  <si>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</si>
  <si>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</si>
  <si>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</si>
  <si>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</si>
  <si>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</si>
  <si>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</si>
  <si>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</si>
  <si>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</si>
  <si>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</si>
  <si>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</si>
  <si>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</si>
  <si>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</si>
  <si>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</si>
  <si>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</si>
  <si>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</si>
  <si>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</si>
  <si>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</si>
  <si>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</si>
  <si>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</si>
  <si>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</si>
  <si>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</si>
  <si>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</si>
  <si>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</si>
  <si>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</si>
  <si>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</si>
  <si>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</si>
  <si>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</si>
  <si>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</si>
  <si>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</si>
  <si>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</si>
  <si>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</si>
  <si>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</si>
  <si>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</si>
  <si>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</si>
  <si>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</si>
  <si>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</si>
  <si>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</si>
  <si>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</si>
  <si>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</si>
  <si>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</si>
  <si>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</si>
  <si>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</si>
  <si>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</si>
  <si>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</si>
  <si>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</si>
  <si>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</si>
  <si>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</si>
  <si>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</si>
  <si>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</si>
  <si>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</si>
  <si>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</si>
  <si>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</si>
  <si>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</si>
  <si>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</si>
  <si>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</si>
  <si>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</si>
  <si>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</si>
  <si>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</si>
  <si>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</si>
  <si>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</si>
  <si>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</si>
  <si>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</si>
  <si>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</si>
  <si>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</si>
  <si>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</si>
  <si>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</si>
  <si>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</si>
  <si>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</si>
  <si>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</si>
  <si>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</si>
  <si>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</si>
  <si>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</si>
  <si>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</si>
  <si>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</si>
  <si>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</si>
  <si>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</si>
  <si>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</si>
  <si>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</si>
  <si>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</si>
  <si>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</si>
  <si>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</si>
  <si>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</si>
  <si>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</si>
  <si>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</si>
  <si>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</si>
  <si>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</si>
  <si>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</si>
  <si>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</si>
  <si>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</si>
  <si>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</si>
  <si>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</si>
  <si>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</si>
  <si>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</si>
  <si>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</si>
  <si>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</si>
  <si>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</si>
  <si>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</si>
  <si>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</si>
  <si>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</si>
  <si>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</si>
  <si>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</si>
  <si>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</si>
  <si>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</si>
  <si>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</si>
  <si>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</si>
  <si>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</si>
  <si>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</si>
  <si>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</si>
  <si>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</si>
  <si>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</si>
  <si>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</si>
  <si>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</si>
  <si>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</si>
  <si>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</si>
  <si>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</si>
  <si>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</si>
  <si>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</si>
  <si>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</si>
  <si>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</si>
  <si>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</si>
  <si>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</si>
  <si>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</si>
  <si>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</si>
  <si>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</si>
  <si>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</si>
  <si>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</si>
  <si>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</si>
  <si>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</si>
  <si>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</si>
  <si>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</si>
  <si>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</si>
  <si>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</si>
  <si>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</si>
  <si>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</si>
  <si>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</si>
  <si>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</si>
  <si>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</si>
  <si>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</si>
  <si>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</si>
  <si>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</si>
  <si>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</si>
  <si>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</si>
  <si>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</si>
  <si>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</si>
  <si>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</si>
  <si>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</si>
  <si>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</si>
  <si>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</si>
  <si>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</si>
  <si>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</si>
  <si>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</si>
  <si>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</si>
  <si>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</si>
  <si>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</si>
  <si>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</si>
  <si>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</si>
  <si>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</si>
  <si>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</si>
  <si>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</si>
  <si>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</si>
  <si>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</si>
  <si>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</si>
  <si>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</si>
  <si>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</si>
  <si>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</si>
  <si>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</si>
  <si>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</si>
  <si>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</si>
  <si>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</si>
  <si>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</si>
  <si>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</si>
  <si>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</si>
  <si>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</si>
  <si>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</si>
  <si>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</si>
  <si>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</si>
  <si>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</si>
  <si>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</si>
  <si>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</si>
  <si>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</si>
  <si>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</si>
  <si>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</si>
  <si>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</si>
  <si>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</si>
  <si>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</si>
  <si>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</si>
  <si>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</si>
  <si>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</si>
  <si>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</si>
  <si>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</si>
  <si>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</si>
  <si>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</si>
  <si>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</si>
  <si>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</si>
  <si>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</si>
  <si>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</si>
  <si>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</si>
  <si>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</si>
  <si>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</si>
  <si>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</si>
  <si>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</si>
  <si>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</si>
  <si>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</si>
  <si>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</si>
  <si>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</si>
  <si>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</si>
  <si>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</si>
  <si>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</si>
  <si>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</si>
  <si>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</si>
  <si>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</si>
  <si>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</si>
  <si>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</si>
  <si>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</si>
  <si>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</si>
  <si>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</si>
  <si>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</si>
  <si>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</si>
  <si>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</si>
  <si>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</si>
  <si>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</si>
  <si>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</si>
  <si>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</si>
  <si>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</si>
  <si>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</si>
  <si>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</si>
  <si>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</si>
  <si>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</si>
  <si>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</si>
  <si>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</si>
  <si>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</si>
  <si>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</si>
  <si>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</si>
  <si>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</si>
  <si>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</si>
  <si>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</si>
  <si>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</si>
  <si>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</si>
  <si>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</si>
  <si>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</si>
  <si>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</si>
  <si>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</si>
  <si>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</si>
  <si>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</si>
  <si>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</si>
  <si>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</si>
  <si>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</si>
  <si>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</si>
  <si>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</si>
  <si>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</si>
  <si>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</si>
  <si>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</si>
  <si>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</si>
  <si>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</si>
  <si>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</si>
  <si>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</si>
  <si>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</si>
  <si>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</si>
  <si>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</si>
  <si>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</si>
  <si>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</si>
  <si>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</si>
  <si>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</si>
  <si>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</si>
  <si>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</si>
  <si>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</si>
  <si>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</si>
  <si>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</si>
  <si>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</si>
  <si>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</si>
  <si>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</si>
  <si>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</si>
  <si>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</si>
  <si>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</si>
  <si>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</si>
  <si>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</si>
  <si>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</si>
  <si>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</si>
  <si>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</si>
  <si>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</si>
  <si>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</si>
  <si>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</si>
  <si>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</si>
  <si>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</si>
  <si>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</si>
  <si>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</si>
  <si>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</si>
  <si>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</si>
  <si>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</si>
  <si>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</si>
  <si>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</si>
  <si>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</si>
  <si>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</si>
  <si>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</si>
  <si>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</si>
  <si>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</si>
  <si>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</si>
  <si>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</si>
  <si>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</si>
  <si>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</si>
  <si>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</si>
  <si>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</si>
  <si>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</si>
  <si>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</si>
  <si>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</si>
  <si>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</si>
  <si>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</si>
  <si>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</si>
  <si>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</si>
  <si>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</si>
  <si>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</si>
  <si>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</si>
  <si>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</si>
  <si>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</si>
  <si>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</si>
  <si>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</si>
  <si>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</si>
  <si>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</si>
  <si>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</si>
  <si>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</si>
  <si>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</si>
  <si>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</si>
  <si>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</si>
  <si>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</si>
  <si>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</si>
  <si>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</si>
  <si>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</si>
  <si>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</si>
  <si>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</si>
  <si>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</si>
  <si>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</si>
  <si>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</si>
  <si>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</si>
  <si>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</si>
  <si>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</si>
  <si>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</si>
  <si>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</si>
  <si>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</si>
  <si>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</si>
  <si>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</si>
  <si>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</si>
  <si>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</si>
  <si>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</si>
  <si>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</si>
  <si>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</si>
  <si>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</si>
  <si>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</si>
  <si>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</si>
  <si>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</si>
  <si>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</si>
  <si>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</si>
  <si>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</si>
  <si>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</si>
  <si>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</si>
  <si>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</si>
  <si>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</si>
  <si>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</si>
  <si>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</si>
  <si>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</si>
  <si>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</si>
  <si>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</si>
  <si>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</si>
  <si>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</si>
  <si>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</si>
  <si>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</si>
  <si>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</si>
  <si>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</si>
  <si>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</si>
  <si>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</si>
  <si>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</si>
  <si>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</si>
  <si>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</si>
  <si>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</si>
  <si>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</si>
  <si>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</si>
  <si>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</si>
  <si>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</si>
  <si>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</si>
  <si>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</si>
  <si>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</si>
  <si>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</si>
  <si>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</si>
  <si>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</si>
  <si>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</si>
  <si>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</si>
  <si>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</si>
  <si>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</si>
  <si>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</si>
  <si>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</si>
  <si>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</si>
  <si>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</si>
  <si>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</si>
  <si>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</si>
  <si>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</si>
  <si>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</si>
  <si>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</si>
  <si>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</si>
  <si>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</si>
  <si>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</si>
  <si>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</si>
  <si>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</si>
  <si>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</si>
  <si>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</si>
  <si>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</si>
  <si>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</si>
  <si>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</si>
  <si>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</si>
  <si>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</si>
  <si>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</si>
  <si>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</si>
  <si>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</si>
  <si>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</si>
  <si>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</si>
  <si>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</si>
  <si>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</si>
  <si>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</si>
  <si>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</si>
  <si>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</si>
  <si>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</si>
  <si>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</si>
  <si>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</si>
  <si>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</si>
  <si>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</si>
  <si>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</si>
  <si>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</si>
  <si>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</si>
  <si>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</si>
  <si>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</si>
  <si>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</si>
  <si>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</si>
  <si>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</si>
  <si>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</si>
  <si>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</si>
  <si>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</si>
  <si>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</si>
  <si>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</si>
  <si>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</si>
  <si>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</si>
  <si>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</si>
  <si>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</si>
  <si>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</si>
  <si>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</si>
  <si>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</si>
  <si>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</si>
  <si>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</si>
  <si>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</si>
  <si>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</si>
  <si>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</si>
  <si>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</si>
  <si>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</si>
  <si>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</si>
  <si>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</si>
  <si>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</si>
  <si>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</si>
  <si>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</si>
  <si>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</si>
  <si>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</si>
  <si>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</si>
  <si>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</si>
  <si>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</si>
  <si>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</si>
  <si>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</si>
  <si>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</si>
  <si>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</si>
  <si>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</si>
  <si>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</si>
  <si>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</si>
  <si>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</si>
  <si>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</si>
  <si>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</si>
  <si>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</si>
  <si>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</si>
  <si>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</si>
  <si>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</si>
  <si>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</si>
  <si>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</si>
  <si>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</si>
  <si>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</si>
  <si>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</si>
  <si>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</si>
  <si>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</si>
  <si>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</si>
  <si>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</si>
  <si>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</si>
  <si>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</si>
  <si>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</si>
  <si>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</si>
  <si>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</si>
  <si>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</si>
  <si>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</si>
  <si>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</si>
  <si>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</si>
  <si>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</si>
  <si>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</si>
  <si>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</si>
  <si>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</si>
  <si>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</si>
  <si>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</si>
  <si>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</si>
  <si>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</si>
  <si>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</si>
  <si>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</si>
  <si>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</si>
  <si>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</si>
  <si>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</si>
  <si>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</si>
  <si>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</si>
  <si>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</si>
  <si>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</si>
  <si>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</si>
  <si>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</si>
  <si>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</si>
  <si>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</si>
  <si>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</si>
  <si>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</si>
  <si>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</si>
  <si>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</si>
  <si>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</si>
  <si>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</si>
  <si>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</si>
  <si>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</si>
  <si>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</si>
  <si>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</si>
  <si>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</si>
  <si>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</si>
  <si>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</si>
  <si>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</si>
  <si>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</si>
  <si>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</si>
  <si>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</si>
  <si>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</si>
  <si>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</si>
  <si>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</si>
  <si>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</si>
  <si>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</si>
  <si>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</si>
  <si>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</si>
  <si>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</si>
  <si>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</si>
  <si>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</si>
  <si>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</si>
  <si>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</si>
  <si>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</si>
  <si>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</si>
  <si>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</si>
  <si>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</si>
  <si>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</si>
  <si>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</si>
  <si>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</si>
  <si>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</si>
  <si>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</si>
  <si>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</si>
  <si>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</si>
  <si>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</si>
  <si>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</si>
  <si>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</si>
  <si>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</si>
  <si>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</si>
  <si>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</si>
  <si>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</si>
  <si>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</si>
  <si>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</si>
  <si>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</si>
  <si>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</si>
  <si>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</si>
  <si>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</si>
  <si>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</si>
  <si>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</si>
  <si>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</si>
  <si>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</si>
  <si>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</si>
  <si>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</si>
  <si>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</si>
  <si>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</si>
  <si>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</si>
  <si>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</si>
  <si>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</si>
  <si>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</si>
  <si>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</si>
  <si>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</si>
  <si>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</si>
  <si>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</si>
  <si>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</si>
  <si>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</si>
  <si>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</si>
  <si>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</si>
  <si>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</si>
  <si>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</si>
  <si>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</si>
  <si>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</si>
  <si>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</si>
  <si>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</si>
  <si>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</si>
  <si>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</si>
  <si>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</si>
  <si>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</si>
  <si>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</si>
  <si>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</si>
  <si>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</si>
  <si>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</si>
  <si>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</si>
  <si>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</si>
  <si>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</si>
  <si>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</si>
  <si>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</si>
  <si>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</si>
  <si>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</si>
  <si>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</si>
  <si>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</si>
  <si>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</si>
  <si>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</si>
  <si>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</si>
  <si>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</si>
  <si>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</si>
  <si>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</si>
  <si>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</si>
  <si>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</si>
  <si>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</si>
  <si>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</si>
  <si>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</si>
  <si>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</si>
  <si>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</si>
  <si>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</si>
  <si>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</si>
  <si>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</si>
  <si>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</si>
  <si>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</si>
  <si>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</si>
  <si>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</si>
  <si>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</si>
  <si>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</si>
  <si>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</si>
  <si>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</si>
  <si>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</si>
  <si>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</si>
  <si>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</si>
  <si>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</si>
  <si>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</si>
  <si>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</si>
  <si>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</si>
  <si>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</si>
  <si>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</si>
  <si>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</si>
  <si>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</si>
  <si>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</si>
  <si>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</si>
  <si>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</si>
  <si>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</si>
  <si>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</si>
  <si>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</si>
  <si>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</si>
  <si>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</si>
  <si>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</si>
  <si>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</si>
  <si>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</si>
  <si>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</si>
  <si>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</si>
  <si>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</si>
  <si>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</si>
  <si>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</si>
  <si>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</si>
  <si>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</si>
  <si>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</si>
  <si>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</si>
  <si>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</si>
  <si>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</si>
  <si>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</si>
  <si>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</si>
  <si>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</si>
  <si>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</si>
  <si>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</si>
  <si>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</si>
  <si>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</si>
  <si>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</si>
  <si>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</si>
  <si>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</si>
  <si>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</si>
  <si>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</si>
  <si>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</si>
  <si>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</si>
  <si>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</si>
  <si>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</si>
  <si>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</si>
  <si>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</si>
  <si>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</si>
  <si>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</si>
  <si>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</si>
  <si>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</si>
  <si>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</si>
  <si>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</si>
  <si>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</si>
  <si>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</si>
  <si>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</si>
  <si>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</si>
  <si>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</si>
  <si>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</si>
  <si>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</si>
  <si>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</si>
  <si>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</si>
  <si>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</si>
  <si>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</si>
  <si>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</si>
  <si>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</si>
  <si>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</si>
  <si>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</si>
  <si>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</si>
  <si>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</si>
  <si>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</si>
  <si>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</si>
  <si>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</si>
  <si>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</si>
  <si>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</si>
  <si>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</si>
  <si>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</si>
  <si>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</si>
  <si>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</si>
  <si>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</si>
  <si>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</si>
  <si>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</si>
  <si>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</si>
  <si>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</si>
  <si>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</si>
  <si>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</si>
  <si>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</si>
  <si>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</si>
  <si>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</si>
  <si>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</si>
  <si>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</si>
  <si>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</si>
  <si>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</si>
  <si>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</si>
  <si>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</si>
  <si>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</si>
  <si>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</si>
  <si>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</si>
  <si>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</si>
  <si>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</si>
  <si>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</si>
  <si>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</si>
  <si>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</si>
  <si>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</si>
  <si>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</si>
  <si>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</si>
  <si>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</si>
  <si>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</si>
  <si>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</si>
  <si>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</si>
  <si>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</si>
  <si>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</si>
  <si>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</si>
  <si>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</si>
  <si>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</si>
  <si>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</si>
  <si>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</si>
  <si>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</si>
  <si>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</si>
  <si>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</si>
  <si>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</si>
  <si>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</si>
  <si>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</si>
  <si>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</si>
  <si>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</si>
  <si>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</si>
  <si>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</si>
  <si>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</si>
  <si>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</si>
  <si>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</si>
  <si>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</si>
  <si>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</si>
  <si>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</si>
  <si>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</si>
  <si>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</si>
  <si>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</si>
  <si>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</si>
  <si>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</si>
  <si>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</si>
  <si>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</si>
  <si>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</si>
  <si>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</si>
  <si>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</si>
  <si>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</si>
  <si>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</si>
  <si>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</si>
  <si>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</si>
  <si>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</si>
  <si>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</si>
  <si>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</si>
  <si>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</si>
  <si>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</si>
  <si>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</si>
  <si>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</si>
  <si>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</si>
  <si>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</si>
  <si>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</si>
  <si>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</si>
  <si>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</si>
  <si>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</si>
  <si>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</si>
  <si>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</si>
  <si>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</si>
  <si>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</si>
  <si>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</si>
  <si>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</si>
  <si>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</si>
  <si>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</si>
  <si>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</si>
  <si>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</si>
  <si>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</si>
  <si>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</si>
  <si>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</si>
  <si>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</si>
  <si>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</si>
  <si>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</si>
  <si>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</si>
  <si>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</si>
  <si>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</si>
  <si>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</si>
  <si>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</si>
  <si>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</si>
  <si>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</si>
  <si>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</si>
  <si>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</si>
  <si>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</si>
  <si>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</si>
  <si>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</si>
  <si>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</si>
  <si>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</si>
  <si>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</si>
  <si>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</si>
  <si>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</si>
  <si>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</si>
  <si>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</si>
  <si>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</si>
  <si>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</si>
  <si>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</si>
  <si>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</si>
  <si>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</si>
  <si>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</si>
  <si>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</si>
  <si>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</si>
  <si>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</si>
  <si>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</si>
  <si>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</si>
  <si>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</si>
  <si>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</si>
  <si>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</si>
  <si>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</si>
  <si>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</si>
  <si>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</si>
  <si>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</si>
  <si>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</si>
  <si>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</si>
  <si>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</si>
  <si>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</si>
  <si>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</si>
  <si>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</si>
  <si>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</si>
  <si>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</si>
  <si>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</si>
  <si>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</si>
  <si>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</si>
  <si>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</si>
  <si>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</si>
  <si>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</si>
  <si>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</si>
  <si>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</si>
  <si>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</si>
  <si>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</si>
  <si>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</si>
  <si>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</si>
  <si>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</si>
  <si>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</si>
  <si>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</si>
  <si>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</si>
  <si>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</si>
  <si>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</si>
  <si>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</si>
  <si>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</si>
  <si>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</si>
  <si>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</si>
  <si>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</si>
  <si>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</si>
  <si>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</si>
  <si>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</si>
  <si>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</si>
  <si>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</si>
  <si>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</si>
  <si>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</si>
  <si>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</si>
  <si>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</si>
  <si>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</si>
  <si>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</si>
  <si>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</si>
  <si>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</si>
  <si>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</si>
  <si>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</si>
  <si>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</si>
  <si>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</si>
  <si>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</si>
  <si>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</si>
  <si>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</si>
  <si>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</si>
  <si>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</si>
  <si>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</si>
  <si>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</si>
  <si>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</si>
  <si>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</si>
  <si>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</si>
  <si>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</si>
  <si>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</si>
  <si>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</si>
  <si>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</si>
  <si>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</si>
  <si>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</si>
  <si>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</si>
  <si>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</si>
  <si>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</si>
  <si>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</si>
  <si>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</si>
  <si>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</si>
  <si>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</si>
  <si>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</si>
  <si>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</si>
  <si>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</si>
  <si>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</si>
  <si>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</si>
  <si>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</si>
  <si>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</si>
  <si>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</si>
  <si>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</si>
  <si>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</si>
  <si>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</si>
  <si>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</si>
  <si>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</si>
  <si>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</si>
  <si>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</si>
  <si>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</si>
  <si>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</si>
  <si>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</si>
  <si>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</si>
  <si>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</si>
  <si>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</si>
  <si>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</si>
  <si>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</si>
  <si>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</si>
  <si>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</si>
  <si>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</si>
  <si>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</si>
  <si>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</si>
  <si>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</si>
  <si>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</si>
  <si>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</si>
  <si>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</si>
  <si>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</si>
  <si>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</si>
  <si>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</si>
  <si>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</si>
  <si>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</si>
  <si>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</si>
  <si>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</si>
  <si>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</si>
  <si>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</si>
  <si>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</si>
  <si>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</si>
  <si>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</si>
  <si>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</si>
  <si>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</si>
  <si>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</si>
  <si>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</si>
  <si>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</si>
  <si>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</si>
  <si>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</si>
  <si>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</si>
  <si>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</si>
  <si>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</si>
  <si>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</si>
  <si>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</si>
  <si>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</si>
  <si>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</si>
  <si>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</si>
  <si>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</si>
  <si>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</si>
  <si>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</si>
  <si>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</si>
  <si>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</si>
  <si>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</si>
  <si>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</si>
  <si>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</si>
  <si>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</si>
  <si>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</si>
  <si>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</si>
  <si>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</si>
  <si>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</si>
  <si>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</si>
  <si>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</si>
  <si>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</si>
  <si>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</si>
  <si>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</si>
  <si>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</si>
  <si>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</si>
  <si>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</si>
  <si>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</si>
  <si>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</si>
  <si>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</si>
  <si>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</si>
  <si>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</si>
  <si>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</si>
  <si>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</si>
  <si>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</si>
  <si>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</si>
  <si>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</si>
  <si>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</si>
  <si>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</si>
  <si>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</si>
  <si>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</si>
  <si>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</si>
  <si>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</si>
  <si>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</si>
  <si>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</si>
  <si>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</si>
  <si>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</si>
  <si>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</si>
  <si>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</si>
  <si>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</si>
  <si>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</si>
  <si>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</si>
  <si>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</si>
  <si>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</si>
  <si>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</si>
  <si>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</si>
  <si>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</si>
  <si>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</si>
  <si>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</si>
  <si>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</si>
  <si>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</si>
  <si>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</si>
  <si>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</si>
  <si>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</si>
  <si>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</si>
  <si>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</si>
  <si>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</si>
  <si>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</si>
  <si>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</si>
  <si>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</si>
  <si>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</si>
  <si>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</si>
  <si>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</si>
  <si>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</si>
  <si>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</si>
  <si>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</si>
  <si>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</si>
  <si>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</si>
  <si>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</si>
  <si>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</si>
  <si>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</si>
  <si>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</si>
  <si>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</si>
  <si>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</si>
  <si>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</si>
  <si>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</si>
  <si>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</si>
  <si>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</si>
  <si>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</si>
  <si>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</si>
  <si>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</si>
  <si>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</si>
  <si>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</si>
  <si>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</si>
  <si>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</si>
  <si>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</si>
  <si>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</si>
  <si>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</si>
  <si>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</si>
  <si>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</si>
  <si>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</si>
  <si>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</si>
  <si>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</si>
  <si>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</si>
  <si>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</si>
  <si>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</si>
  <si>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</si>
  <si>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</si>
  <si>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</si>
  <si>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</si>
  <si>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</si>
  <si>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</si>
  <si>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</si>
  <si>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</si>
  <si>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</si>
  <si>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</si>
  <si>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</si>
  <si>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</si>
  <si>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</si>
  <si>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</si>
  <si>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</si>
  <si>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</si>
  <si>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</si>
  <si>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</si>
  <si>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</si>
  <si>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</si>
  <si>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</si>
  <si>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</si>
  <si>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</si>
  <si>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</si>
  <si>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</si>
  <si>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</si>
  <si>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</si>
  <si>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</si>
  <si>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</si>
  <si>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</si>
  <si>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</si>
  <si>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</si>
  <si>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</si>
  <si>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</si>
  <si>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</si>
  <si>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</si>
  <si>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</si>
  <si>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</si>
  <si>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</si>
  <si>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</si>
  <si>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</si>
  <si>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</si>
  <si>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</si>
  <si>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</si>
  <si>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</si>
  <si>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</si>
  <si>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</si>
  <si>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</si>
  <si>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</si>
  <si>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</si>
  <si>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</si>
  <si>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</si>
  <si>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</si>
  <si>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</si>
  <si>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</si>
  <si>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</si>
  <si>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</si>
  <si>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</si>
  <si>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</si>
  <si>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</si>
  <si>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</si>
  <si>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</si>
  <si>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</si>
  <si>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</si>
  <si>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</si>
  <si>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</si>
  <si>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</si>
  <si>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</si>
  <si>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</si>
  <si>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</si>
  <si>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</si>
  <si>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</si>
  <si>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</si>
  <si>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</si>
  <si>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</si>
  <si>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</si>
  <si>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</si>
  <si>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</si>
  <si>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</si>
  <si>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</si>
  <si>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</si>
  <si>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</si>
  <si>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</si>
  <si>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</si>
  <si>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</si>
  <si>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</si>
  <si>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</si>
  <si>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</si>
  <si>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</si>
  <si>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</si>
  <si>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</si>
  <si>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</si>
  <si>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</si>
  <si>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</si>
  <si>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</si>
  <si>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</si>
  <si>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</si>
  <si>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</si>
  <si>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</si>
  <si>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</si>
  <si>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</si>
  <si>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</si>
  <si>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</si>
  <si>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</si>
  <si>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</si>
  <si>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</si>
  <si>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</si>
  <si>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</si>
  <si>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</si>
  <si>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</si>
  <si>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</si>
  <si>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</si>
  <si>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</si>
  <si>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</si>
  <si>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</si>
  <si>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</si>
  <si>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</si>
  <si>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</si>
  <si>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</si>
  <si>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</si>
  <si>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</si>
  <si>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</si>
  <si>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</si>
  <si>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</si>
  <si>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</si>
  <si>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</si>
  <si>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</si>
  <si>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</si>
  <si>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</si>
  <si>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</si>
  <si>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</si>
  <si>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</si>
  <si>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</si>
  <si>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</si>
  <si>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</si>
  <si>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</si>
  <si>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</si>
  <si>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</si>
  <si>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</si>
  <si>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</si>
  <si>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</si>
  <si>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</si>
  <si>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</si>
  <si>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</si>
  <si>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</si>
  <si>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</si>
  <si>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</si>
  <si>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</si>
  <si>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</si>
  <si>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</si>
  <si>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</si>
  <si>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</si>
  <si>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</si>
  <si>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</si>
  <si>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</si>
  <si>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</si>
  <si>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</si>
  <si>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</si>
  <si>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</si>
  <si>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</si>
  <si>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</si>
  <si>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</si>
  <si>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</si>
  <si>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</si>
  <si>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</si>
  <si>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</si>
  <si>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</si>
  <si>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</si>
  <si>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</si>
  <si>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</si>
  <si>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</si>
  <si>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</si>
  <si>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</si>
  <si>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</si>
  <si>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</si>
  <si>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</si>
  <si>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</si>
  <si>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</si>
  <si>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</si>
  <si>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</si>
  <si>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</si>
  <si>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</si>
  <si>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</si>
  <si>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</si>
  <si>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</si>
  <si>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</si>
  <si>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</si>
  <si>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</si>
  <si>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</si>
  <si>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</si>
  <si>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</si>
  <si>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</si>
  <si>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</si>
  <si>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</si>
  <si>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</si>
  <si>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</si>
  <si>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</si>
  <si>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</si>
  <si>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</si>
  <si>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</si>
  <si>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</si>
  <si>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</si>
  <si>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</si>
  <si>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</si>
  <si>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</si>
  <si>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</si>
  <si>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</si>
  <si>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</si>
  <si>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</si>
  <si>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</si>
  <si>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</si>
  <si>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</si>
  <si>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</si>
  <si>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</si>
  <si>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</si>
  <si>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</si>
  <si>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</si>
  <si>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</si>
  <si>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</si>
  <si>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</si>
  <si>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</si>
  <si>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</si>
  <si>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</si>
  <si>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</si>
  <si>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</si>
  <si>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</si>
  <si>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</si>
  <si>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</si>
  <si>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</si>
  <si>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</si>
  <si>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</si>
  <si>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</si>
  <si>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</si>
  <si>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</si>
  <si>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</si>
  <si>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</si>
  <si>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</si>
  <si>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</si>
  <si>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</si>
  <si>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</si>
  <si>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</si>
  <si>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</si>
  <si>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</si>
  <si>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</si>
  <si>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</si>
  <si>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</si>
  <si>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</si>
  <si>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</si>
  <si>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</si>
  <si>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</si>
  <si>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</si>
  <si>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</si>
  <si>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</si>
  <si>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</si>
  <si>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</si>
  <si>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</si>
  <si>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</si>
  <si>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</si>
  <si>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</si>
  <si>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</si>
  <si>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</si>
  <si>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</si>
  <si>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</si>
  <si>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</si>
  <si>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</si>
  <si>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</si>
  <si>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</si>
  <si>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</si>
  <si>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</si>
  <si>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</si>
  <si>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</si>
  <si>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</si>
  <si>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</si>
  <si>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</si>
  <si>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</si>
  <si>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</si>
  <si>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</si>
  <si>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</si>
  <si>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</si>
  <si>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</si>
  <si>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</si>
  <si>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</si>
  <si>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</si>
  <si>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</si>
  <si>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</si>
  <si>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</si>
  <si>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</si>
  <si>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</si>
  <si>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</si>
  <si>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</si>
  <si>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</si>
  <si>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</si>
  <si>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</si>
  <si>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</si>
  <si>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</si>
  <si>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</si>
  <si>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</si>
  <si>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</si>
  <si>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</si>
  <si>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</si>
  <si>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</si>
  <si>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</si>
  <si>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</si>
  <si>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</si>
  <si>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</si>
  <si>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</si>
  <si>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</si>
  <si>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</si>
  <si>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</si>
  <si>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</si>
  <si>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</si>
  <si>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</si>
  <si>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</si>
  <si>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</si>
  <si>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</si>
  <si>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</si>
  <si>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</si>
  <si>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</si>
  <si>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</si>
  <si>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</si>
  <si>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</si>
  <si>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</si>
  <si>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</si>
  <si>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</si>
  <si>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</si>
  <si>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</si>
  <si>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</si>
  <si>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</si>
  <si>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</si>
  <si>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</si>
  <si>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</si>
  <si>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</si>
  <si>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</si>
  <si>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</si>
  <si>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</si>
  <si>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</si>
  <si>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</si>
  <si>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</si>
  <si>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</si>
  <si>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</si>
  <si>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</si>
  <si>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</si>
  <si>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</si>
  <si>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</si>
  <si>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</si>
  <si>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</si>
  <si>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</si>
  <si>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</si>
  <si>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</si>
  <si>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</si>
  <si>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</si>
  <si>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</si>
  <si>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</si>
  <si>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</si>
  <si>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</si>
  <si>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</si>
  <si>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</si>
  <si>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</si>
  <si>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</si>
  <si>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</si>
  <si>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</si>
  <si>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</si>
  <si>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</si>
  <si>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</si>
  <si>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</si>
  <si>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</si>
  <si>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</si>
  <si>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</si>
  <si>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</si>
  <si>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</si>
  <si>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</si>
  <si>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</si>
  <si>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</si>
  <si>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</si>
  <si>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</si>
  <si>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</si>
  <si>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</si>
  <si>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</si>
  <si>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</si>
  <si>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</si>
  <si>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</si>
  <si>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</si>
  <si>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</si>
  <si>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</si>
  <si>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</si>
  <si>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</si>
  <si>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</si>
  <si>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</si>
  <si>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</si>
  <si>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</si>
  <si>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</si>
  <si>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</si>
  <si>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</si>
  <si>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</si>
  <si>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</si>
  <si>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</si>
  <si>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</si>
  <si>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</si>
  <si>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</si>
  <si>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</si>
  <si>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</si>
  <si>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</si>
  <si>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</si>
  <si>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</si>
  <si>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</si>
  <si>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</si>
  <si>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</si>
  <si>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</si>
  <si>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</si>
  <si>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</si>
  <si>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</si>
  <si>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</si>
  <si>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</si>
  <si>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</si>
  <si>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</si>
  <si>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</si>
  <si>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</si>
  <si>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</si>
  <si>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</si>
  <si>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</si>
  <si>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</si>
  <si>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</si>
  <si>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</si>
  <si>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</si>
  <si>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</si>
  <si>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</si>
  <si>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</si>
  <si>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</si>
  <si>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</si>
  <si>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</si>
  <si>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</si>
  <si>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</si>
  <si>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</si>
  <si>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</si>
  <si>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</si>
  <si>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</si>
  <si>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</si>
  <si>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</si>
  <si>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</si>
  <si>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</si>
  <si>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</si>
  <si>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</si>
  <si>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</si>
  <si>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</si>
  <si>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</si>
  <si>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</si>
  <si>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</si>
  <si>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</si>
  <si>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</si>
  <si>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</si>
  <si>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</si>
  <si>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</si>
  <si>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</si>
  <si>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</si>
  <si>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</si>
  <si>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</si>
  <si>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</si>
  <si>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</si>
  <si>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</si>
  <si>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</si>
  <si>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</si>
  <si>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</si>
  <si>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</si>
  <si>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</si>
  <si>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</si>
  <si>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</si>
  <si>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</si>
  <si>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</si>
  <si>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</si>
  <si>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</si>
  <si>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</si>
  <si>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</si>
  <si>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</si>
  <si>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</si>
  <si>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</si>
  <si>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</si>
  <si>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</si>
  <si>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</si>
  <si>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</si>
  <si>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</si>
  <si>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</si>
  <si>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</si>
  <si>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</si>
  <si>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</si>
  <si>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</si>
  <si>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</si>
  <si>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</si>
  <si>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</si>
  <si>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</si>
  <si>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</si>
  <si>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</si>
  <si>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</si>
  <si>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</si>
  <si>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</si>
  <si>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</si>
  <si>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</si>
  <si>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</si>
  <si>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</si>
  <si>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</si>
  <si>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</si>
  <si>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</si>
  <si>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</si>
  <si>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</si>
  <si>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</si>
  <si>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</si>
  <si>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</si>
  <si>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</si>
  <si>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</si>
  <si>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</si>
  <si>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</si>
  <si>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</si>
  <si>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</si>
  <si>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</si>
  <si>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</si>
  <si>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</si>
  <si>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</si>
  <si>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</si>
  <si>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</si>
  <si>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</si>
  <si>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</si>
  <si>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</si>
  <si>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</si>
  <si>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</si>
  <si>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</si>
  <si>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</si>
  <si>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</si>
  <si>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</si>
  <si>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</si>
  <si>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</si>
  <si>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</si>
  <si>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</si>
  <si>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</si>
  <si>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</si>
  <si>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</si>
  <si>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</si>
  <si>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</si>
  <si>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</si>
  <si>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</si>
  <si>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</si>
  <si>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</si>
  <si>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</si>
  <si>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</si>
  <si>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</si>
  <si>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</si>
  <si>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</si>
  <si>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</si>
  <si>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</si>
  <si>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</si>
  <si>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</si>
  <si>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</si>
  <si>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</si>
  <si>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</si>
  <si>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</si>
  <si>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</si>
  <si>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</si>
  <si>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</si>
  <si>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</si>
  <si>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</si>
  <si>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</si>
  <si>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</si>
  <si>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</si>
  <si>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</si>
  <si>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</si>
  <si>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</si>
  <si>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</si>
  <si>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</si>
  <si>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</si>
  <si>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</si>
  <si>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</si>
  <si>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</si>
  <si>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</si>
  <si>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</si>
  <si>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</si>
  <si>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</si>
  <si>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</si>
  <si>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</si>
  <si>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</si>
  <si>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</si>
  <si>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</si>
  <si>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</si>
  <si>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</si>
  <si>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</si>
  <si>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</si>
  <si>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</si>
  <si>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</si>
  <si>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</si>
  <si>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</si>
  <si>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</si>
  <si>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</si>
  <si>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</si>
  <si>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</si>
  <si>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</si>
  <si>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</si>
  <si>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</si>
  <si>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</si>
  <si>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</si>
  <si>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</si>
  <si>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</si>
  <si>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</si>
  <si>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</si>
  <si>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</si>
  <si>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</si>
  <si>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</si>
  <si>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</si>
  <si>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</si>
  <si>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</si>
  <si>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</si>
  <si>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</si>
  <si>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</si>
  <si>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</si>
  <si>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</si>
  <si>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</si>
  <si>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</si>
  <si>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</si>
  <si>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</si>
  <si>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</si>
  <si>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</si>
  <si>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</si>
  <si>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</si>
  <si>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</si>
  <si>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</si>
  <si>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</si>
  <si>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</si>
  <si>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</si>
  <si>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</si>
  <si>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</si>
  <si>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</si>
  <si>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</si>
  <si>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</si>
  <si>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</si>
  <si>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</si>
  <si>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</si>
  <si>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</si>
  <si>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</si>
  <si>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</si>
  <si>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</si>
  <si>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</si>
  <si>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</si>
  <si>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</si>
  <si>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</si>
  <si>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</si>
  <si>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</si>
  <si>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</si>
  <si>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</si>
  <si>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</si>
  <si>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</si>
  <si>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</si>
  <si>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</si>
  <si>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</si>
  <si>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</si>
  <si>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</si>
  <si>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</si>
  <si>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</si>
  <si>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</si>
  <si>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</si>
  <si>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</si>
  <si>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</si>
  <si>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</si>
  <si>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</si>
  <si>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</si>
  <si>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</si>
  <si>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</si>
  <si>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</si>
  <si>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</si>
  <si>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</si>
  <si>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</si>
  <si>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</si>
  <si>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</si>
  <si>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</si>
  <si>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</si>
  <si>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</si>
  <si>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</si>
  <si>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</si>
  <si>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</si>
  <si>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</si>
  <si>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</si>
  <si>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</si>
  <si>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</si>
  <si>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</si>
  <si>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</si>
  <si>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</si>
  <si>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</si>
  <si>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</si>
  <si>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</si>
  <si>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</si>
  <si>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</si>
  <si>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</si>
  <si>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</si>
  <si>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</si>
  <si>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</si>
  <si>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</si>
  <si>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</si>
  <si>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</si>
  <si>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</si>
  <si>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</si>
  <si>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</si>
  <si>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</si>
  <si>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</si>
  <si>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</si>
  <si>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</si>
  <si>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</si>
  <si>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</si>
  <si>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</si>
  <si>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</si>
  <si>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</si>
  <si>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</si>
  <si>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</si>
  <si>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</si>
  <si>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</si>
  <si>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</si>
  <si>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</si>
  <si>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</si>
  <si>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</si>
  <si>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</si>
  <si>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</si>
  <si>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</si>
  <si>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</si>
  <si>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</si>
  <si>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</si>
  <si>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</si>
  <si>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</si>
  <si>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</si>
  <si>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</si>
  <si>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</si>
  <si>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</si>
  <si>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</si>
  <si>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</si>
  <si>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</si>
  <si>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</si>
  <si>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</si>
  <si>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</si>
  <si>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</si>
  <si>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</si>
  <si>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</si>
  <si>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</si>
  <si>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</si>
  <si>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</si>
  <si>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</si>
  <si>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</si>
  <si>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</si>
  <si>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</si>
  <si>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</si>
  <si>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</si>
  <si>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</si>
  <si>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</si>
  <si>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</si>
  <si>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</si>
  <si>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</si>
  <si>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</si>
  <si>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</si>
  <si>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</si>
  <si>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</si>
  <si>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</si>
  <si>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</si>
  <si>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</si>
  <si>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</si>
  <si>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</si>
  <si>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</si>
  <si>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</si>
  <si>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</si>
  <si>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</si>
  <si>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</si>
  <si>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</si>
  <si>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</si>
  <si>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</si>
  <si>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</si>
  <si>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</si>
  <si>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</si>
  <si>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</si>
  <si>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</si>
  <si>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</si>
  <si>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</si>
  <si>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</si>
  <si>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</si>
  <si>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</si>
  <si>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</si>
  <si>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</si>
  <si>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</si>
  <si>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</si>
  <si>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</si>
  <si>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</si>
  <si>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</si>
  <si>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</si>
  <si>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</si>
  <si>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</si>
  <si>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</si>
  <si>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</si>
  <si>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</si>
  <si>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</si>
  <si>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</si>
  <si>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</si>
  <si>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</si>
  <si>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</si>
  <si>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</si>
  <si>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</si>
  <si>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</si>
  <si>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</si>
  <si>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</si>
  <si>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</si>
  <si>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</si>
  <si>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</si>
  <si>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</si>
  <si>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</si>
  <si>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</si>
  <si>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</si>
  <si>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</si>
  <si>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</si>
  <si>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</si>
  <si>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</si>
  <si>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</si>
  <si>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</si>
  <si>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</si>
  <si>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</si>
  <si>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</si>
  <si>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</si>
  <si>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</si>
  <si>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</si>
  <si>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</si>
  <si>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</si>
  <si>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</si>
  <si>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</si>
  <si>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</si>
  <si>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</si>
  <si>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</si>
  <si>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</si>
  <si>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</si>
  <si>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</si>
  <si>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</si>
  <si>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</si>
  <si>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</si>
  <si>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</si>
  <si>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</si>
  <si>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</si>
  <si>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</si>
  <si>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</si>
  <si>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</si>
  <si>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</si>
  <si>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</si>
  <si>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</si>
  <si>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</si>
  <si>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</si>
  <si>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</si>
  <si>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</si>
  <si>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</si>
  <si>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</si>
  <si>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</si>
  <si>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</si>
  <si>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</si>
  <si>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</si>
  <si>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</si>
  <si>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</si>
  <si>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</si>
  <si>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</si>
  <si>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</si>
  <si>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</si>
  <si>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</si>
  <si>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</si>
  <si>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</si>
  <si>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</si>
  <si>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</si>
  <si>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</si>
  <si>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</si>
  <si>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</si>
  <si>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</si>
  <si>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</si>
  <si>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</si>
  <si>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</si>
  <si>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</si>
  <si>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</si>
  <si>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</si>
  <si>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</si>
  <si>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</si>
  <si>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</si>
  <si>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</si>
  <si>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</si>
  <si>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</si>
  <si>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</si>
  <si>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</si>
  <si>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</si>
  <si>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</si>
  <si>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</si>
  <si>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</si>
  <si>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</si>
  <si>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</si>
  <si>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</si>
  <si>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</si>
  <si>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</si>
  <si>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</si>
  <si>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</si>
  <si>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</si>
  <si>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</si>
  <si>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</si>
  <si>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</si>
  <si>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</si>
  <si>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</si>
  <si>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</si>
  <si>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</si>
  <si>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</si>
  <si>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</si>
  <si>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</si>
  <si>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</si>
  <si>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</si>
  <si>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</si>
  <si>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</si>
  <si>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</si>
  <si>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</si>
  <si>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</si>
  <si>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</si>
  <si>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</si>
  <si>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</si>
  <si>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</si>
  <si>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</si>
  <si>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</si>
  <si>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</si>
  <si>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</si>
  <si>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</si>
  <si>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</si>
  <si>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</si>
  <si>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</si>
  <si>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</si>
  <si>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</si>
  <si>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</si>
  <si>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</si>
  <si>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</si>
  <si>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</si>
  <si>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</si>
  <si>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</si>
  <si>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</si>
  <si>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</si>
  <si>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</si>
  <si>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</si>
  <si>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</si>
  <si>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</si>
  <si>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</si>
  <si>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</si>
  <si>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</si>
  <si>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</si>
  <si>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</si>
  <si>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</si>
  <si>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</si>
  <si>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</si>
  <si>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</si>
  <si>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</si>
  <si>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</si>
  <si>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</si>
  <si>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</si>
  <si>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</si>
  <si>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</si>
  <si>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</si>
  <si>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</si>
  <si>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</si>
  <si>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</si>
  <si>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</si>
  <si>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</si>
  <si>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</si>
  <si>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</si>
  <si>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</si>
  <si>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</si>
  <si>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</si>
  <si>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</si>
  <si>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</si>
  <si>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</si>
  <si>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</si>
  <si>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</si>
  <si>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</si>
  <si>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</si>
  <si>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</si>
  <si>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</si>
  <si>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</si>
  <si>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</si>
  <si>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</si>
  <si>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</si>
  <si>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</si>
  <si>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</si>
  <si>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</si>
  <si>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</si>
  <si>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</si>
  <si>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</si>
  <si>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</si>
  <si>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</si>
  <si>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</si>
  <si>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</si>
  <si>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</si>
  <si>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</si>
  <si>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</si>
  <si>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</si>
  <si>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</si>
  <si>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</si>
  <si>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</si>
  <si>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</si>
  <si>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</si>
  <si>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</si>
  <si>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</si>
  <si>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</si>
  <si>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</si>
  <si>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</si>
  <si>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</si>
  <si>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</si>
  <si>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</si>
  <si>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</si>
  <si>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</si>
  <si>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</si>
  <si>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</si>
  <si>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</si>
  <si>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</si>
  <si>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</si>
  <si>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</si>
  <si>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</si>
  <si>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</si>
  <si>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</si>
  <si>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</si>
  <si>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</si>
  <si>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</si>
  <si>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</si>
  <si>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</si>
  <si>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</si>
  <si>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</si>
  <si>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</si>
  <si>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</si>
  <si>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</si>
  <si>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</si>
  <si>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</si>
  <si>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</si>
  <si>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</si>
  <si>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</si>
  <si>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</si>
  <si>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</si>
  <si>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</si>
  <si>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</si>
  <si>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</si>
  <si>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</si>
  <si>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</si>
  <si>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</si>
  <si>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</si>
  <si>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</si>
  <si>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</si>
  <si>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</si>
  <si>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</si>
  <si>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</si>
  <si>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</si>
  <si>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</si>
  <si>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</si>
  <si>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</si>
  <si>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</si>
  <si>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</si>
  <si>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</si>
  <si>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</si>
  <si>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</si>
  <si>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</si>
  <si>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</si>
  <si>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</si>
  <si>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</si>
  <si>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</si>
  <si>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</si>
  <si>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</si>
  <si>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</si>
  <si>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</si>
  <si>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</si>
  <si>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</si>
  <si>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</si>
  <si>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</si>
  <si>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</si>
  <si>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</si>
  <si>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</si>
  <si>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</si>
  <si>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</si>
  <si>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</si>
  <si>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</si>
  <si>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</si>
  <si>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</si>
  <si>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</si>
  <si>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</si>
  <si>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</si>
  <si>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</si>
  <si>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</si>
  <si>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</si>
  <si>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</si>
  <si>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</si>
  <si>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</si>
  <si>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</si>
  <si>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</si>
  <si>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</si>
  <si>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</si>
  <si>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</si>
  <si>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</si>
  <si>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</si>
  <si>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</si>
  <si>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</si>
  <si>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</si>
  <si>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</si>
  <si>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</si>
  <si>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</si>
  <si>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</si>
  <si>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</si>
  <si>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</si>
  <si>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</si>
  <si>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</si>
  <si>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</si>
  <si>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</si>
  <si>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</si>
  <si>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</si>
  <si>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</si>
  <si>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</si>
  <si>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</si>
  <si>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</si>
  <si>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</si>
  <si>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</si>
  <si>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</si>
  <si>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</si>
  <si>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</si>
  <si>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</si>
  <si>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</si>
  <si>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</si>
  <si>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</si>
  <si>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</si>
  <si>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</si>
  <si>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</si>
  <si>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</si>
  <si>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</si>
  <si>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</si>
  <si>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</si>
  <si>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</si>
  <si>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</si>
  <si>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</si>
  <si>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</si>
  <si>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</si>
  <si>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</si>
  <si>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</si>
  <si>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</si>
  <si>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</si>
  <si>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</si>
  <si>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</si>
  <si>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</si>
  <si>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</si>
  <si>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</si>
  <si>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</si>
  <si>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</si>
  <si>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</si>
  <si>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</si>
  <si>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</si>
  <si>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</si>
  <si>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</si>
  <si>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</si>
  <si>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</si>
  <si>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</si>
  <si>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</si>
  <si>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</si>
  <si>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</si>
  <si>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</si>
  <si>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</si>
  <si>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</si>
  <si>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</si>
  <si>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</si>
  <si>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</si>
  <si>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</si>
  <si>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</si>
  <si>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</si>
  <si>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</si>
  <si>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</si>
  <si>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</si>
  <si>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</si>
  <si>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</si>
  <si>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</si>
  <si>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</si>
  <si>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</si>
  <si>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</si>
  <si>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</si>
  <si>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</si>
  <si>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</si>
  <si>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</si>
  <si>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</si>
  <si>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</si>
  <si>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</si>
  <si>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</si>
  <si>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</si>
  <si>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</si>
  <si>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</si>
  <si>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</si>
  <si>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</si>
  <si>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</si>
  <si>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</si>
  <si>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</si>
  <si>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</si>
  <si>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</si>
  <si>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</si>
  <si>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</si>
  <si>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</si>
  <si>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</si>
  <si>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</si>
  <si>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</si>
  <si>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</si>
  <si>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</si>
  <si>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</si>
  <si>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</si>
  <si>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</si>
  <si>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</si>
  <si>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</si>
  <si>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</si>
  <si>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</si>
  <si>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</si>
  <si>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</si>
  <si>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</si>
  <si>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</si>
  <si>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</si>
  <si>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</si>
  <si>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</si>
  <si>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</si>
  <si>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</si>
  <si>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</si>
  <si>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</si>
  <si>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</si>
  <si>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</si>
  <si>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</si>
  <si>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</si>
  <si>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</si>
  <si>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</si>
  <si>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</si>
  <si>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</si>
  <si>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</si>
  <si>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</si>
  <si>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</si>
  <si>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</si>
  <si>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</si>
  <si>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</si>
  <si>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</si>
  <si>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</si>
  <si>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</si>
  <si>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</si>
  <si>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</si>
  <si>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</si>
  <si>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</si>
  <si>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</si>
  <si>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</si>
  <si>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</si>
  <si>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</si>
  <si>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</si>
  <si>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</si>
  <si>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</si>
  <si>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</si>
  <si>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</si>
  <si>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</si>
  <si>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</si>
  <si>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</si>
  <si>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</si>
  <si>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</si>
  <si>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</si>
  <si>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</si>
  <si>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</si>
  <si>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</si>
  <si>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</si>
  <si>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</si>
  <si>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</si>
  <si>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</si>
  <si>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</si>
  <si>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</si>
  <si>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</si>
  <si>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</si>
  <si>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</si>
  <si>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</si>
  <si>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</si>
  <si>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</si>
  <si>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</si>
  <si>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</si>
  <si>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</si>
  <si>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</si>
  <si>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</si>
  <si>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</si>
  <si>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</si>
  <si>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</si>
  <si>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</si>
  <si>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</si>
  <si>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</si>
  <si>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</si>
  <si>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</si>
  <si>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</si>
  <si>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</si>
  <si>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</si>
  <si>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</si>
  <si>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</si>
  <si>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</si>
  <si>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</si>
  <si>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</si>
  <si>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</si>
  <si>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</si>
  <si>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</si>
  <si>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</si>
  <si>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</si>
  <si>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</si>
  <si>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</si>
  <si>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</si>
  <si>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</si>
  <si>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</si>
  <si>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</si>
  <si>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</si>
  <si>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</si>
  <si>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</si>
  <si>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</si>
  <si>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</si>
  <si>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</si>
  <si>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</si>
  <si>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</si>
  <si>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</si>
  <si>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</si>
  <si>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</si>
  <si>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</si>
  <si>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</si>
  <si>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</si>
  <si>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</si>
  <si>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</si>
  <si>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</si>
  <si>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</si>
  <si>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</si>
  <si>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</si>
  <si>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</si>
  <si>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</si>
  <si>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</si>
  <si>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</si>
  <si>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</si>
  <si>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</si>
  <si>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</si>
  <si>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</si>
  <si>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</si>
  <si>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</si>
  <si>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</si>
  <si>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</si>
  <si>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</si>
  <si>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</si>
  <si>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</si>
  <si>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</si>
  <si>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</si>
  <si>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</si>
  <si>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</si>
  <si>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</si>
  <si>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</si>
  <si>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</si>
  <si>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</si>
  <si>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</si>
  <si>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</si>
  <si>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</si>
  <si>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</si>
  <si>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</si>
  <si>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</si>
  <si>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</si>
  <si>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</si>
  <si>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</si>
  <si>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</si>
  <si>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</si>
  <si>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</si>
  <si>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</si>
  <si>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</si>
  <si>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</si>
  <si>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</si>
  <si>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</si>
  <si>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</si>
  <si>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</si>
  <si>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</si>
  <si>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</si>
  <si>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</si>
  <si>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</si>
  <si>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</si>
  <si>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</si>
  <si>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</si>
  <si>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</si>
  <si>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</si>
  <si>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</si>
  <si>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</si>
  <si>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</si>
  <si>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</si>
  <si>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</si>
  <si>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</si>
  <si>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</si>
  <si>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</si>
  <si>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</si>
  <si>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</si>
  <si>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</si>
  <si>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</si>
  <si>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</si>
  <si>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</si>
  <si>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</si>
  <si>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</si>
  <si>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</si>
  <si>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</si>
  <si>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</si>
  <si>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</si>
  <si>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</si>
  <si>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</si>
  <si>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</si>
  <si>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</si>
  <si>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</si>
  <si>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</si>
  <si>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</si>
  <si>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</si>
  <si>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</si>
  <si>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</si>
  <si>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</si>
  <si>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</si>
  <si>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</si>
  <si>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</si>
  <si>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</si>
  <si>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</si>
  <si>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</si>
  <si>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</si>
  <si>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</si>
  <si>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</si>
  <si>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</si>
  <si>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</si>
  <si>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</si>
  <si>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</si>
  <si>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</si>
  <si>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</si>
  <si>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</si>
  <si>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</si>
  <si>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</si>
  <si>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</si>
  <si>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</si>
  <si>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</si>
  <si>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</si>
  <si>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</si>
  <si>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</si>
  <si>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</si>
  <si>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</si>
  <si>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</si>
  <si>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</si>
  <si>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</si>
  <si>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</si>
  <si>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</si>
  <si>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</si>
  <si>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</si>
  <si>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</si>
  <si>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</si>
  <si>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</si>
  <si>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</si>
  <si>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</si>
  <si>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</si>
  <si>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</si>
  <si>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</si>
  <si>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</si>
  <si>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</si>
  <si>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</si>
  <si>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</si>
  <si>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</si>
  <si>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</si>
  <si>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</si>
  <si>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</si>
  <si>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</si>
  <si>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</si>
  <si>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</si>
  <si>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</si>
  <si>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</si>
  <si>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</si>
  <si>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</si>
  <si>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</si>
  <si>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</si>
  <si>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</si>
  <si>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</si>
  <si>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</si>
  <si>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</si>
  <si>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</si>
  <si>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</si>
  <si>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</si>
  <si>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</si>
  <si>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</si>
  <si>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</si>
  <si>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</si>
  <si>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</si>
  <si>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</si>
  <si>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</si>
  <si>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</si>
  <si>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</si>
  <si>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</si>
  <si>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</si>
  <si>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</si>
  <si>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</si>
  <si>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</si>
  <si>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</si>
  <si>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</si>
  <si>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</si>
  <si>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</si>
  <si>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</si>
  <si>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</si>
  <si>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</si>
  <si>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</si>
  <si>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</si>
  <si>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</si>
  <si>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</si>
  <si>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</si>
  <si>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</si>
  <si>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</si>
  <si>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</si>
  <si>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</si>
  <si>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</si>
  <si>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</si>
  <si>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</si>
  <si>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</si>
  <si>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</si>
  <si>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</si>
  <si>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</si>
  <si>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</si>
  <si>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</si>
  <si>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</si>
  <si>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</si>
  <si>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</si>
  <si>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</si>
  <si>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</si>
  <si>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</si>
  <si>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</si>
  <si>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</si>
  <si>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</si>
  <si>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</si>
  <si>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</si>
  <si>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</si>
  <si>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</si>
  <si>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</si>
  <si>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</si>
  <si>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</si>
  <si>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</si>
  <si>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</si>
  <si>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</si>
  <si>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</si>
  <si>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</si>
  <si>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</si>
  <si>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</si>
  <si>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</si>
  <si>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</si>
  <si>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</si>
  <si>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</si>
  <si>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</si>
  <si>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</si>
  <si>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</si>
  <si>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</si>
  <si>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</si>
  <si>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</si>
  <si>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</si>
  <si>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</si>
  <si>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</si>
  <si>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</si>
  <si>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</si>
  <si>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</si>
  <si>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</si>
  <si>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</si>
  <si>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</si>
  <si>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</si>
  <si>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</si>
  <si>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</si>
  <si>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</si>
  <si>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</si>
  <si>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</si>
  <si>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</si>
  <si>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</si>
  <si>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</si>
  <si>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</si>
  <si>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</si>
  <si>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</si>
  <si>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</si>
  <si>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</si>
  <si>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</si>
  <si>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</si>
  <si>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</si>
  <si>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</si>
  <si>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</si>
  <si>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</si>
  <si>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</si>
  <si>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</si>
  <si>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</si>
  <si>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</si>
  <si>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</si>
  <si>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</si>
  <si>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</si>
  <si>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</si>
  <si>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</si>
  <si>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</si>
  <si>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</si>
  <si>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</si>
  <si>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</si>
  <si>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</si>
  <si>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</si>
  <si>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</si>
  <si>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</si>
  <si>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</si>
  <si>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</si>
  <si>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</si>
  <si>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</si>
  <si>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</si>
  <si>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</si>
  <si>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</si>
  <si>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</si>
  <si>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</si>
  <si>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</si>
  <si>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</si>
  <si>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</si>
  <si>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</si>
  <si>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</si>
  <si>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</si>
  <si>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</si>
  <si>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</si>
  <si>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</si>
  <si>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</si>
  <si>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</si>
  <si>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</si>
  <si>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</si>
  <si>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</si>
  <si>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</si>
  <si>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</si>
  <si>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</si>
  <si>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</si>
  <si>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</si>
  <si>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</si>
  <si>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</si>
  <si>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</si>
  <si>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</si>
  <si>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</si>
  <si>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</si>
  <si>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</si>
  <si>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</si>
  <si>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</si>
  <si>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</si>
  <si>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</si>
  <si>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</si>
  <si>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</si>
  <si>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</si>
  <si>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</si>
  <si>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</si>
  <si>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</si>
  <si>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</si>
  <si>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</si>
  <si>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</si>
  <si>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</si>
  <si>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</si>
  <si>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</si>
  <si>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</si>
  <si>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</si>
  <si>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</si>
  <si>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</si>
  <si>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</si>
  <si>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</si>
  <si>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</si>
  <si>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</si>
  <si>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</si>
  <si>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</si>
  <si>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</si>
  <si>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</si>
  <si>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</si>
  <si>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</si>
  <si>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</si>
  <si>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</si>
  <si>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</si>
  <si>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</si>
  <si>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</si>
  <si>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</si>
  <si>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</si>
  <si>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</si>
  <si>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</si>
  <si>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</si>
  <si>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</si>
  <si>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</si>
  <si>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</si>
  <si>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</si>
  <si>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</si>
  <si>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</si>
  <si>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</si>
  <si>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</si>
  <si>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</si>
  <si>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</si>
  <si>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</si>
  <si>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</si>
  <si>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</si>
  <si>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</si>
  <si>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</si>
  <si>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</si>
  <si>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</si>
  <si>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</si>
  <si>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</si>
  <si>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</si>
  <si>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</si>
  <si>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</si>
  <si>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</si>
  <si>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</si>
  <si>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</si>
  <si>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</si>
  <si>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</si>
  <si>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</si>
  <si>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</si>
  <si>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</si>
  <si>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</si>
  <si>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</si>
  <si>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</si>
  <si>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</si>
  <si>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</si>
  <si>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</si>
  <si>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</si>
  <si>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</si>
  <si>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</si>
  <si>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</si>
  <si>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</si>
  <si>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</si>
  <si>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</si>
  <si>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</si>
  <si>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</si>
  <si>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</si>
  <si>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</si>
  <si>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</si>
  <si>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</si>
  <si>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</si>
  <si>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</si>
  <si>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</si>
  <si>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</si>
  <si>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</si>
  <si>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</si>
  <si>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</si>
  <si>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</si>
  <si>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</si>
  <si>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</si>
  <si>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</si>
  <si>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</si>
  <si>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</si>
  <si>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</si>
  <si>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</si>
  <si>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</si>
  <si>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</si>
  <si>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</si>
  <si>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</si>
  <si>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</si>
  <si>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</si>
  <si>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</si>
  <si>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</si>
  <si>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</si>
  <si>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</si>
  <si>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</si>
  <si>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</si>
  <si>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</si>
  <si>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</si>
  <si>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</si>
  <si>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</si>
  <si>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</si>
  <si>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</si>
  <si>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</si>
  <si>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</si>
  <si>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</si>
  <si>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</si>
  <si>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</si>
  <si>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</si>
  <si>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</si>
  <si>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</si>
  <si>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</si>
  <si>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</si>
  <si>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</si>
  <si>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</si>
  <si>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</si>
  <si>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</si>
  <si>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</si>
  <si>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</si>
  <si>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</si>
  <si>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</si>
  <si>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</si>
  <si>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</si>
  <si>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</si>
  <si>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</si>
  <si>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</si>
  <si>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</si>
  <si>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</si>
  <si>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</si>
  <si>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</si>
  <si>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</si>
  <si>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</si>
  <si>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</si>
  <si>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</si>
  <si>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</si>
  <si>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</si>
  <si>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</si>
  <si>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</si>
  <si>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</si>
  <si>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</si>
  <si>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</si>
  <si>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</si>
  <si>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</si>
  <si>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</si>
  <si>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</si>
  <si>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</si>
  <si>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</si>
  <si>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</si>
  <si>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</si>
  <si>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</si>
  <si>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</si>
  <si>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</si>
  <si>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</si>
  <si>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</si>
  <si>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</si>
  <si>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</si>
  <si>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</si>
  <si>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</si>
  <si>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</si>
  <si>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</si>
  <si>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</si>
  <si>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</si>
  <si>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</si>
  <si>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</si>
  <si>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</si>
  <si>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</si>
  <si>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</si>
  <si>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</si>
  <si>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</si>
  <si>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</si>
  <si>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</si>
  <si>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</si>
  <si>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</si>
  <si>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</si>
  <si>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</si>
  <si>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</si>
  <si>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</si>
  <si>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</si>
  <si>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</si>
  <si>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</si>
  <si>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</si>
  <si>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</si>
  <si>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</si>
  <si>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</si>
  <si>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</si>
  <si>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</si>
  <si>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</si>
  <si>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</si>
  <si>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</si>
  <si>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</si>
  <si>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</si>
  <si>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</si>
  <si>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</si>
  <si>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</si>
  <si>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</si>
  <si>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</si>
  <si>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</si>
  <si>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</si>
  <si>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</si>
  <si>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</si>
  <si>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</si>
  <si>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</si>
  <si>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</si>
  <si>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</si>
  <si>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</si>
  <si>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</si>
  <si>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</si>
  <si>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</si>
  <si>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</si>
  <si>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</si>
  <si>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</si>
  <si>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</si>
  <si>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</si>
  <si>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</si>
  <si>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</si>
  <si>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</si>
  <si>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</si>
  <si>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</si>
  <si>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</si>
  <si>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</si>
  <si>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</si>
  <si>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</si>
  <si>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</si>
  <si>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</si>
  <si>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</si>
  <si>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</si>
  <si>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</si>
  <si>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</si>
  <si>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</si>
  <si>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</si>
  <si>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</si>
  <si>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</si>
  <si>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</si>
  <si>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</si>
  <si>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</si>
  <si>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</si>
  <si>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</si>
  <si>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</si>
  <si>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</si>
  <si>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</si>
  <si>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</si>
  <si>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</si>
  <si>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</si>
  <si>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</si>
  <si>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</si>
  <si>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</si>
  <si>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</si>
  <si>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</si>
  <si>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</si>
  <si>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</si>
  <si>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</si>
  <si>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</si>
  <si>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</si>
  <si>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</si>
  <si>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</si>
  <si>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</si>
  <si>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</si>
  <si>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</si>
  <si>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</si>
  <si>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</si>
  <si>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</si>
  <si>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</si>
  <si>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</si>
  <si>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</si>
  <si>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</si>
  <si>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</si>
  <si>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</si>
  <si>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</si>
  <si>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</si>
  <si>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</si>
  <si>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</si>
  <si>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</si>
  <si>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</si>
  <si>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</si>
  <si>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</si>
  <si>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</si>
  <si>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</si>
  <si>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</si>
  <si>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</si>
  <si>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</si>
  <si>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</si>
  <si>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</si>
  <si>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</si>
  <si>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</si>
  <si>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</si>
  <si>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</si>
  <si>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</si>
  <si>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</si>
  <si>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</si>
  <si>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</si>
  <si>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</si>
  <si>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</si>
  <si>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</si>
  <si>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</si>
  <si>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</si>
  <si>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</si>
  <si>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</si>
  <si>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</si>
  <si>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</si>
  <si>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</si>
  <si>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</si>
  <si>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</si>
  <si>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</si>
  <si>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</si>
  <si>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</si>
  <si>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</si>
  <si>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</si>
  <si>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</si>
  <si>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</si>
  <si>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</si>
  <si>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</si>
  <si>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</si>
  <si>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</si>
  <si>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</si>
  <si>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</si>
  <si>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</si>
  <si>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</si>
  <si>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</si>
  <si>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</si>
  <si>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</si>
  <si>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</si>
  <si>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</si>
  <si>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</si>
  <si>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</si>
  <si>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</si>
  <si>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</si>
  <si>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</si>
  <si>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</si>
  <si>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</si>
  <si>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</si>
  <si>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</si>
  <si>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</si>
  <si>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</si>
  <si>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</si>
  <si>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</si>
  <si>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</si>
  <si>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</si>
  <si>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</si>
  <si>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</si>
  <si>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</si>
  <si>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</si>
  <si>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</si>
  <si>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</si>
  <si>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</si>
  <si>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</si>
  <si>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</si>
  <si>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</si>
  <si>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</si>
  <si>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</si>
  <si>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</si>
  <si>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</si>
  <si>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</si>
  <si>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</si>
  <si>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</si>
  <si>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</si>
  <si>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</si>
  <si>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</si>
  <si>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</si>
  <si>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</si>
  <si>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</si>
  <si>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</si>
  <si>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</si>
  <si>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</si>
  <si>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</si>
  <si>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</si>
  <si>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</si>
  <si>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</si>
  <si>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</si>
  <si>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</si>
  <si>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</si>
  <si>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</si>
  <si>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</si>
  <si>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</si>
  <si>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</si>
  <si>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</si>
  <si>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</si>
  <si>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</si>
  <si>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</si>
  <si>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</si>
  <si>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</si>
  <si>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</si>
  <si>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</si>
  <si>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</si>
  <si>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</si>
  <si>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</si>
  <si>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</si>
  <si>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</si>
  <si>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</si>
  <si>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</si>
  <si>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</si>
  <si>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</si>
  <si>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</si>
  <si>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</si>
  <si>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</si>
  <si>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</si>
  <si>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</si>
  <si>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</si>
  <si>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</si>
  <si>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</si>
  <si>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</si>
  <si>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</si>
  <si>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</si>
  <si>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</si>
  <si>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</si>
  <si>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</si>
  <si>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</si>
  <si>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</si>
  <si>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</si>
  <si>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</si>
  <si>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</si>
  <si>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</si>
  <si>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</si>
  <si>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</si>
  <si>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</si>
  <si>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</si>
  <si>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</si>
  <si>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</si>
  <si>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</si>
  <si>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</si>
  <si>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</si>
  <si>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</si>
  <si>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</si>
  <si>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</si>
  <si>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</si>
  <si>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</si>
  <si>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</si>
  <si>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</si>
  <si>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</si>
  <si>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</si>
  <si>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</si>
  <si>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</si>
  <si>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</si>
  <si>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</si>
  <si>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</si>
  <si>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</si>
  <si>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</si>
  <si>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</si>
  <si>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</si>
  <si>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</si>
  <si>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</si>
  <si>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</si>
  <si>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</si>
  <si>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</si>
  <si>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</si>
  <si>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</si>
  <si>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</si>
  <si>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</si>
  <si>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</si>
  <si>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</si>
  <si>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</si>
  <si>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</si>
  <si>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</si>
  <si>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</si>
  <si>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</si>
  <si>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</si>
  <si>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</si>
  <si>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</si>
  <si>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</si>
  <si>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</si>
  <si>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</si>
  <si>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</si>
  <si>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</si>
  <si>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</si>
  <si>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</si>
  <si>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</si>
  <si>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</si>
  <si>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</si>
  <si>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</si>
  <si>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</si>
  <si>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</si>
  <si>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</si>
  <si>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</si>
  <si>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</si>
  <si>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</si>
  <si>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</si>
  <si>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</si>
  <si>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</si>
  <si>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</si>
  <si>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</si>
  <si>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</si>
  <si>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</si>
  <si>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</si>
  <si>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</si>
  <si>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</si>
  <si>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</si>
  <si>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</si>
  <si>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</si>
  <si>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</si>
  <si>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</si>
  <si>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</si>
  <si>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</si>
  <si>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</si>
  <si>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</si>
  <si>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</si>
  <si>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</si>
  <si>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</si>
  <si>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</si>
  <si>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</si>
  <si>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</si>
  <si>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</si>
  <si>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</si>
  <si>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</si>
  <si>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</si>
  <si>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</si>
  <si>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</si>
  <si>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</si>
  <si>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</si>
  <si>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</si>
  <si>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</si>
  <si>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</si>
  <si>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</si>
  <si>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</si>
  <si>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</si>
  <si>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</si>
  <si>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</si>
  <si>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</si>
  <si>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</si>
  <si>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</si>
  <si>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</si>
  <si>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</si>
  <si>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</si>
  <si>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</si>
  <si>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</si>
  <si>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</si>
  <si>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</si>
  <si>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</si>
  <si>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</si>
  <si>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</si>
  <si>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</si>
  <si>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</si>
  <si>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</si>
  <si>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</si>
  <si>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</si>
  <si>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</si>
  <si>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</si>
  <si>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</si>
  <si>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</si>
  <si>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</si>
  <si>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</si>
  <si>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</si>
  <si>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</si>
  <si>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</si>
  <si>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</si>
  <si>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</si>
  <si>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</si>
  <si>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</si>
  <si>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</si>
  <si>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</si>
  <si>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</si>
  <si>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</si>
  <si>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</si>
  <si>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</si>
  <si>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</si>
  <si>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</si>
  <si>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</si>
  <si>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</si>
  <si>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</si>
  <si>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</si>
  <si>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</si>
  <si>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</si>
  <si>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</si>
  <si>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</si>
  <si>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</si>
  <si>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</si>
  <si>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</si>
  <si>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</si>
  <si>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</si>
  <si>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</si>
  <si>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</si>
  <si>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</si>
  <si>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</si>
  <si>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</si>
  <si>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</si>
  <si>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</si>
  <si>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</si>
  <si>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</si>
  <si>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</si>
  <si>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</si>
  <si>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</si>
  <si>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</si>
  <si>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</si>
  <si>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</si>
  <si>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</si>
  <si>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</si>
  <si>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</si>
  <si>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</si>
  <si>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</si>
  <si>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</si>
  <si>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</si>
  <si>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</si>
  <si>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</si>
  <si>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</si>
  <si>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</si>
  <si>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</si>
  <si>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</si>
  <si>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</si>
  <si>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</si>
  <si>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</si>
  <si>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</si>
  <si>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</si>
  <si>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</si>
  <si>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</si>
  <si>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</si>
  <si>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</si>
  <si>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</si>
  <si>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</si>
  <si>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</si>
  <si>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</si>
  <si>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</si>
  <si>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</si>
  <si>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</si>
  <si>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</si>
  <si>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</si>
  <si>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</si>
  <si>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</si>
  <si>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</si>
  <si>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</si>
  <si>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</si>
  <si>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</si>
  <si>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</si>
  <si>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</si>
  <si>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</si>
  <si>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</si>
  <si>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</si>
  <si>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</si>
  <si>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</si>
  <si>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</si>
  <si>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</si>
  <si>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</si>
  <si>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</si>
  <si>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</si>
  <si>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</si>
  <si>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</si>
  <si>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</si>
  <si>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</si>
  <si>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</si>
  <si>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</si>
  <si>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</si>
  <si>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</si>
  <si>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</si>
  <si>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</si>
  <si>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</si>
  <si>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</si>
  <si>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</si>
  <si>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</si>
  <si>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</si>
  <si>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</si>
  <si>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</si>
  <si>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</si>
  <si>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</si>
  <si>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</si>
  <si>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</si>
  <si>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</si>
  <si>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</si>
  <si>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</si>
  <si>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</si>
  <si>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</si>
  <si>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</si>
  <si>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</si>
  <si>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</si>
  <si>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</si>
  <si>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</si>
  <si>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</si>
  <si>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</si>
  <si>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</si>
  <si>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</si>
  <si>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</si>
  <si>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</si>
  <si>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</si>
  <si>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</si>
  <si>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</si>
  <si>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</si>
  <si>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</si>
  <si>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</si>
  <si>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</si>
  <si>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</si>
  <si>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</si>
  <si>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</si>
  <si>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</si>
  <si>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</si>
  <si>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</si>
  <si>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</si>
  <si>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</si>
  <si>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</si>
  <si>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</si>
  <si>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</si>
  <si>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</si>
  <si>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</si>
  <si>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</si>
  <si>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</si>
  <si>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</si>
  <si>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</si>
  <si>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</si>
  <si>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</si>
  <si>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</si>
  <si>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</si>
  <si>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</si>
  <si>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</si>
  <si>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</si>
  <si>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</si>
  <si>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</si>
  <si>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</si>
  <si>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</si>
  <si>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</si>
  <si>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</si>
  <si>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</si>
  <si>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</si>
  <si>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</si>
  <si>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</si>
  <si>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</si>
  <si>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</si>
  <si>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</si>
  <si>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</si>
  <si>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</si>
  <si>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</si>
  <si>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</si>
  <si>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</si>
  <si>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</si>
  <si>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</si>
  <si>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</si>
  <si>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</si>
  <si>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</si>
  <si>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</si>
  <si>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</si>
  <si>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</si>
  <si>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</si>
  <si>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</si>
  <si>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</si>
  <si>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</si>
  <si>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</si>
  <si>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</si>
  <si>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</si>
  <si>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</si>
  <si>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</si>
  <si>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</si>
  <si>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</si>
  <si>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</si>
  <si>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</si>
  <si>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</si>
  <si>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</si>
  <si>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</si>
  <si>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</si>
  <si>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</si>
  <si>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</si>
  <si>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</si>
  <si>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</si>
  <si>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</si>
  <si>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</si>
  <si>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</si>
  <si>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</si>
  <si>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</si>
  <si>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</si>
  <si>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</si>
  <si>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</si>
  <si>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</si>
  <si>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</si>
  <si>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</si>
  <si>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</si>
  <si>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</si>
  <si>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</si>
  <si>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</si>
  <si>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</si>
  <si>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</si>
  <si>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</si>
  <si>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</si>
  <si>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</si>
  <si>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</si>
  <si>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</si>
  <si>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</si>
  <si>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</si>
  <si>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</si>
  <si>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</si>
  <si>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</si>
  <si>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</si>
  <si>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</si>
  <si>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</si>
  <si>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</si>
  <si>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</si>
  <si>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</si>
  <si>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</si>
  <si>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</si>
  <si>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</si>
  <si>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</si>
  <si>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</si>
  <si>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</si>
  <si>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</si>
  <si>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</si>
  <si>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</si>
  <si>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</si>
  <si>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</si>
  <si>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</si>
  <si>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</si>
  <si>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</si>
  <si>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</si>
  <si>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</si>
  <si>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</si>
  <si>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</si>
  <si>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</si>
  <si>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</si>
  <si>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</si>
  <si>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</si>
  <si>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</si>
  <si>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</si>
  <si>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</si>
  <si>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</si>
  <si>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</si>
  <si>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</si>
  <si>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</si>
  <si>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</si>
  <si>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</si>
  <si>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</si>
  <si>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</si>
  <si>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</si>
  <si>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</si>
  <si>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</si>
  <si>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</si>
  <si>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</si>
  <si>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</si>
  <si>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</si>
  <si>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</si>
  <si>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</si>
  <si>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</si>
  <si>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</si>
  <si>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</si>
  <si>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</si>
  <si>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</si>
  <si>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</si>
  <si>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</si>
  <si>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</si>
  <si>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</si>
  <si>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</si>
  <si>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</si>
  <si>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</si>
  <si>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</si>
  <si>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</si>
  <si>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</si>
  <si>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</si>
  <si>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</si>
  <si>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</si>
  <si>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</si>
  <si>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</si>
  <si>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</si>
  <si>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</si>
  <si>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</si>
  <si>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</si>
  <si>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</si>
  <si>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</si>
  <si>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</si>
  <si>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</si>
  <si>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</si>
  <si>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</si>
  <si>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</si>
  <si>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</si>
  <si>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</si>
  <si>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</si>
  <si>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</si>
  <si>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</si>
  <si>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</si>
  <si>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</si>
  <si>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</si>
  <si>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</si>
  <si>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</si>
  <si>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</si>
  <si>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</si>
  <si>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</si>
  <si>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</si>
  <si>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</si>
  <si>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</si>
  <si>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</si>
  <si>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</si>
  <si>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</si>
  <si>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</si>
  <si>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</si>
  <si>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</si>
  <si>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</si>
  <si>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</si>
  <si>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</si>
  <si>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</si>
  <si>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</si>
  <si>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</si>
  <si>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</si>
  <si>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</si>
  <si>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</si>
  <si>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</si>
  <si>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</si>
  <si>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</si>
  <si>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</si>
  <si>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</si>
  <si>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</si>
  <si>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</si>
  <si>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</si>
  <si>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</si>
  <si>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</si>
  <si>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</si>
  <si>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</si>
  <si>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</si>
  <si>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</si>
  <si>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</si>
  <si>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</si>
  <si>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</si>
  <si>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</si>
  <si>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</si>
  <si>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</si>
  <si>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</si>
  <si>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</si>
  <si>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</si>
  <si>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</si>
  <si>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</si>
  <si>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</si>
  <si>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</si>
  <si>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</si>
  <si>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</si>
  <si>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</si>
  <si>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</si>
  <si>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</si>
  <si>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</si>
  <si>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</si>
  <si>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</si>
  <si>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</si>
  <si>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</si>
  <si>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</si>
  <si>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</si>
  <si>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</si>
  <si>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</si>
  <si>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</si>
  <si>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</si>
  <si>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</si>
  <si>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</si>
  <si>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</si>
  <si>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</si>
  <si>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</si>
  <si>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</si>
  <si>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</si>
  <si>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</si>
  <si>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</si>
  <si>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</si>
  <si>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</si>
  <si>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</si>
  <si>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</si>
  <si>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</si>
  <si>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</si>
  <si>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</si>
  <si>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</si>
  <si>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</si>
  <si>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</si>
  <si>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</si>
  <si>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</si>
  <si>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</si>
  <si>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</si>
  <si>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</si>
  <si>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</si>
  <si>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</si>
  <si>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</si>
  <si>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</si>
  <si>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</si>
  <si>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</si>
  <si>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</si>
  <si>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</si>
  <si>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</si>
  <si>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</si>
  <si>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</si>
  <si>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</si>
  <si>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</si>
  <si>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</si>
  <si>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</si>
  <si>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</si>
  <si>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</si>
  <si>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</si>
  <si>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</si>
  <si>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</si>
  <si>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</si>
  <si>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</si>
  <si>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</si>
  <si>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</si>
  <si>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</si>
  <si>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</si>
  <si>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</si>
  <si>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</si>
  <si>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</si>
  <si>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</si>
  <si>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</si>
  <si>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</si>
  <si>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</si>
  <si>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</si>
  <si>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</si>
  <si>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</si>
  <si>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</si>
  <si>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</si>
  <si>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</si>
  <si>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</si>
  <si>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</si>
  <si>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</si>
  <si>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</si>
  <si>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</si>
  <si>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</si>
  <si>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</si>
  <si>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</si>
  <si>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</si>
  <si>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</si>
  <si>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</si>
  <si>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</si>
  <si>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</si>
  <si>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</si>
  <si>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</si>
  <si>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</si>
  <si>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</si>
  <si>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</si>
  <si>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</si>
  <si>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</si>
  <si>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</si>
  <si>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</si>
  <si>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</si>
  <si>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</si>
  <si>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</si>
  <si>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</si>
  <si>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</si>
  <si>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</si>
  <si>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</si>
  <si>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</si>
  <si>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</si>
  <si>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</si>
  <si>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</si>
  <si>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</si>
  <si>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</si>
  <si>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</si>
  <si>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</si>
  <si>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</si>
  <si>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</si>
  <si>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</si>
  <si>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</si>
  <si>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</si>
  <si>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</si>
  <si>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</si>
  <si>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</si>
  <si>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</si>
  <si>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</si>
  <si>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</si>
  <si>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</si>
  <si>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</si>
  <si>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</si>
  <si>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</si>
  <si>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</si>
  <si>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</si>
  <si>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</si>
  <si>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</si>
  <si>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</si>
  <si>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</si>
  <si>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</si>
  <si>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</si>
  <si>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</si>
  <si>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</si>
  <si>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</si>
  <si>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</si>
  <si>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</si>
  <si>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</si>
  <si>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</si>
  <si>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</si>
  <si>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</si>
  <si>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</si>
  <si>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</si>
  <si>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</si>
  <si>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</si>
  <si>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</si>
  <si>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</si>
  <si>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</si>
  <si>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</si>
  <si>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</si>
  <si>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</si>
  <si>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</si>
  <si>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</si>
  <si>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</si>
  <si>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</si>
  <si>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</si>
  <si>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</si>
  <si>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</si>
  <si>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</si>
  <si>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</si>
  <si>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</si>
  <si>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</si>
  <si>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</si>
  <si>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</si>
  <si>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</si>
  <si>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</si>
  <si>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</si>
  <si>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</si>
  <si>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</si>
  <si>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</si>
  <si>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</si>
  <si>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</si>
  <si>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</si>
  <si>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</si>
  <si>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</si>
  <si>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</si>
  <si>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</si>
  <si>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</si>
  <si>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</si>
  <si>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</si>
  <si>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</si>
  <si>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</si>
  <si>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</si>
  <si>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</si>
  <si>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</si>
  <si>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</si>
  <si>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</si>
  <si>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</si>
  <si>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</si>
  <si>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</si>
  <si>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</si>
  <si>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</si>
  <si>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</si>
  <si>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</si>
  <si>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</si>
  <si>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</si>
  <si>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</si>
  <si>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</si>
  <si>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</si>
  <si>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</si>
  <si>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</si>
  <si>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</si>
  <si>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</si>
  <si>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</si>
  <si>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</si>
  <si>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</si>
  <si>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</si>
  <si>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</si>
  <si>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</si>
  <si>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</si>
  <si>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</si>
  <si>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</si>
  <si>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</si>
  <si>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</si>
  <si>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</si>
  <si>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</si>
  <si>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</si>
  <si>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</si>
  <si>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</si>
  <si>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</si>
  <si>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</si>
  <si>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</si>
  <si>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</si>
  <si>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</si>
  <si>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</si>
  <si>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</si>
  <si>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</si>
  <si>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</si>
  <si>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</si>
  <si>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</si>
  <si>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</si>
  <si>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</si>
  <si>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</si>
  <si>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</si>
  <si>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</si>
  <si>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</si>
  <si>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</si>
  <si>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</si>
  <si>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</si>
  <si>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</si>
  <si>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</si>
  <si>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</si>
  <si>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</si>
  <si>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</si>
  <si>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</si>
  <si>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</si>
  <si>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</si>
  <si>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</si>
  <si>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</si>
  <si>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</si>
  <si>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</si>
  <si>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</si>
  <si>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</si>
  <si>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</si>
  <si>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</si>
  <si>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</si>
  <si>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</si>
  <si>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</si>
  <si>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</si>
  <si>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</si>
  <si>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</si>
  <si>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</si>
  <si>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</si>
  <si>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</si>
  <si>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</si>
  <si>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</si>
  <si>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</si>
  <si>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</si>
  <si>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</si>
  <si>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</si>
  <si>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</si>
  <si>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</si>
  <si>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</si>
  <si>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</si>
  <si>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</si>
  <si>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</si>
  <si>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</si>
  <si>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</si>
  <si>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</si>
  <si>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</si>
  <si>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</si>
  <si>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</si>
  <si>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</si>
  <si>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</si>
  <si>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</si>
  <si>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</si>
  <si>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</si>
  <si>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</si>
  <si>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</si>
  <si>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</si>
  <si>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</si>
  <si>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</si>
  <si>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</si>
  <si>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</si>
  <si>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</si>
  <si>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</si>
  <si>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</si>
  <si>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</si>
  <si>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</si>
  <si>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</si>
  <si>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</si>
  <si>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</si>
  <si>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</si>
  <si>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</si>
  <si>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</si>
  <si>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</si>
  <si>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</si>
  <si>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</si>
  <si>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</si>
  <si>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</si>
  <si>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</si>
  <si>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</si>
  <si>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</si>
  <si>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</si>
  <si>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</si>
  <si>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</si>
  <si>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</si>
  <si>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</si>
  <si>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</si>
  <si>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</si>
  <si>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</si>
  <si>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</si>
  <si>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</si>
  <si>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</si>
  <si>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</si>
  <si>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</si>
  <si>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</si>
  <si>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</si>
  <si>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</si>
  <si>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</si>
  <si>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</si>
  <si>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</si>
  <si>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</si>
  <si>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</si>
  <si>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</si>
  <si>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</si>
  <si>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</si>
  <si>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</si>
  <si>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</si>
  <si>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</si>
  <si>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</si>
  <si>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</si>
  <si>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</si>
  <si>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</si>
  <si>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</si>
  <si>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</si>
  <si>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</si>
  <si>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</si>
  <si>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</si>
  <si>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</si>
  <si>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</si>
  <si>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</si>
  <si>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</si>
  <si>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</si>
  <si>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</si>
  <si>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</si>
  <si>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</si>
  <si>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</si>
  <si>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</si>
  <si>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</si>
  <si>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</si>
  <si>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</si>
  <si>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</si>
  <si>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</si>
  <si>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</si>
  <si>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</si>
  <si>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</si>
  <si>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</si>
  <si>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</si>
  <si>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</si>
  <si>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</si>
  <si>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</si>
  <si>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</si>
  <si>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</si>
  <si>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</si>
  <si>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</si>
  <si>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</si>
  <si>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</si>
  <si>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</si>
  <si>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</si>
  <si>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</si>
  <si>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</si>
  <si>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</si>
  <si>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</si>
  <si>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</si>
  <si>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</si>
  <si>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</si>
  <si>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</si>
  <si>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</si>
  <si>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</si>
  <si>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</si>
  <si>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</si>
  <si>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</si>
  <si>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</si>
  <si>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</si>
  <si>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</si>
  <si>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</si>
  <si>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</si>
  <si>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</si>
  <si>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</si>
  <si>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</si>
  <si>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</si>
  <si>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</si>
  <si>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</si>
  <si>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</si>
  <si>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</si>
  <si>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</si>
  <si>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</si>
  <si>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</si>
  <si>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</si>
  <si>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</si>
  <si>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</si>
  <si>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</si>
  <si>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</si>
  <si>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</si>
  <si>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</si>
  <si>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</si>
  <si>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</si>
  <si>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</si>
  <si>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</si>
  <si>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</si>
  <si>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</si>
  <si>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</si>
  <si>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</si>
  <si>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</si>
  <si>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</si>
  <si>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</si>
  <si>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</si>
  <si>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</si>
  <si>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</si>
  <si>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</si>
  <si>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</si>
  <si>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</si>
  <si>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</si>
  <si>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</si>
  <si>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</si>
  <si>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</si>
  <si>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</si>
  <si>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</si>
  <si>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</si>
  <si>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</si>
  <si>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</si>
  <si>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</si>
  <si>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</si>
  <si>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</si>
  <si>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</si>
  <si>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</si>
  <si>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</si>
  <si>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</si>
  <si>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</si>
  <si>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</si>
  <si>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</si>
  <si>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</si>
  <si>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</si>
  <si>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</si>
  <si>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</si>
  <si>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</si>
  <si>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</si>
  <si>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</si>
  <si>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</si>
  <si>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</si>
  <si>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</si>
  <si>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</si>
  <si>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</si>
  <si>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</si>
  <si>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</si>
  <si>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</si>
  <si>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</si>
  <si>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</si>
  <si>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</si>
  <si>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</si>
  <si>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</si>
  <si>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</si>
  <si>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</si>
  <si>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</si>
  <si>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</si>
  <si>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</si>
  <si>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</si>
  <si>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</si>
  <si>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</si>
  <si>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</si>
  <si>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</si>
  <si>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</si>
  <si>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</si>
  <si>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</si>
  <si>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</si>
  <si>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</si>
  <si>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</si>
  <si>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</si>
  <si>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</si>
  <si>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</si>
  <si>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</si>
  <si>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</si>
  <si>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</si>
  <si>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</si>
  <si>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</si>
  <si>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</si>
  <si>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</si>
  <si>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</si>
  <si>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</si>
  <si>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</si>
  <si>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</si>
  <si>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</si>
  <si>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</si>
  <si>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</si>
  <si>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</si>
  <si>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</si>
  <si>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</si>
  <si>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</si>
  <si>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</si>
  <si>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</si>
  <si>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</si>
  <si>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</si>
  <si>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</si>
  <si>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</si>
  <si>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</si>
  <si>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</si>
  <si>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</si>
  <si>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</si>
  <si>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</si>
  <si>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</si>
  <si>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</si>
  <si>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</si>
  <si>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</si>
  <si>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</si>
  <si>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</si>
  <si>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</si>
  <si>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</si>
  <si>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</si>
  <si>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</si>
  <si>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</si>
  <si>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</si>
  <si>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</si>
  <si>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</si>
  <si>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</si>
  <si>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</si>
  <si>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</si>
  <si>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</si>
  <si>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</si>
  <si>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</si>
  <si>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</si>
  <si>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</si>
  <si>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</si>
  <si>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</si>
  <si>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</si>
  <si>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</si>
  <si>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</si>
  <si>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</si>
  <si>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</si>
  <si>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</si>
  <si>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</si>
  <si>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</si>
  <si>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</si>
  <si>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</si>
  <si>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</si>
  <si>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</si>
  <si>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</si>
  <si>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</si>
  <si>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</si>
  <si>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</si>
  <si>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</si>
  <si>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</si>
  <si>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</si>
  <si>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</si>
  <si>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</si>
  <si>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</si>
  <si>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</si>
  <si>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</si>
  <si>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</si>
  <si>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</si>
  <si>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</si>
  <si>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</si>
  <si>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</si>
  <si>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</si>
  <si>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</si>
  <si>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</si>
  <si>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</si>
  <si>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</si>
  <si>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</si>
  <si>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</si>
  <si>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</si>
  <si>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</si>
  <si>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</si>
  <si>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</si>
  <si>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</si>
  <si>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</si>
  <si>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</si>
  <si>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</si>
  <si>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</si>
  <si>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</si>
  <si>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</si>
  <si>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</si>
  <si>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</si>
  <si>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</si>
  <si>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</si>
  <si>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</si>
  <si>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</si>
  <si>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</si>
  <si>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</si>
  <si>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</si>
  <si>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</si>
  <si>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</si>
  <si>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</si>
  <si>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</si>
  <si>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</si>
  <si>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</si>
  <si>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</si>
  <si>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</si>
  <si>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</si>
  <si>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</si>
  <si>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</si>
  <si>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</si>
  <si>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</si>
  <si>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</si>
  <si>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</si>
  <si>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</si>
  <si>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</si>
  <si>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</si>
  <si>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</si>
  <si>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</si>
  <si>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</si>
  <si>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</si>
  <si>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</si>
  <si>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</si>
  <si>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</si>
  <si>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</si>
  <si>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</si>
  <si>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</si>
  <si>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</si>
  <si>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</si>
  <si>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</si>
  <si>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</si>
  <si>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</si>
  <si>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</si>
  <si>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</si>
  <si>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</si>
  <si>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</si>
  <si>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</si>
  <si>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</si>
  <si>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</si>
  <si>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</si>
  <si>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</si>
  <si>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</si>
  <si>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</si>
  <si>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</si>
  <si>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</si>
  <si>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</si>
  <si>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</si>
  <si>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</si>
  <si>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</si>
  <si>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</si>
  <si>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</si>
  <si>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</si>
  <si>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</si>
  <si>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</si>
  <si>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</si>
  <si>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</si>
  <si>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</si>
  <si>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</si>
  <si>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</si>
  <si>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</si>
  <si>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</si>
  <si>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</si>
  <si>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</si>
  <si>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</si>
  <si>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</si>
  <si>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</si>
  <si>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</si>
  <si>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</si>
  <si>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</si>
  <si>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</si>
  <si>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</si>
  <si>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</si>
  <si>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</si>
  <si>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</si>
  <si>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</si>
  <si>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</si>
  <si>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</si>
  <si>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</si>
  <si>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</si>
  <si>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</si>
  <si>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</si>
  <si>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</si>
  <si>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</si>
  <si>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</si>
  <si>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</si>
  <si>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</si>
  <si>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</si>
  <si>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</si>
  <si>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</si>
  <si>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</si>
  <si>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</si>
  <si>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</si>
  <si>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</si>
  <si>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</si>
  <si>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</si>
  <si>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</si>
  <si>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</si>
  <si>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</si>
  <si>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</si>
  <si>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</si>
  <si>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</si>
  <si>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</si>
  <si>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</si>
  <si>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</si>
  <si>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</si>
  <si>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</si>
  <si>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</si>
  <si>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</si>
  <si>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</si>
  <si>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</si>
  <si>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</si>
  <si>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</si>
  <si>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</si>
  <si>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</si>
  <si>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</si>
  <si>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</si>
  <si>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</si>
  <si>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</si>
  <si>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</si>
  <si>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</si>
  <si>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</si>
  <si>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</si>
  <si>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</si>
  <si>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</si>
  <si>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</si>
  <si>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</si>
  <si>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</si>
  <si>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</si>
  <si>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</si>
  <si>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</si>
  <si>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</si>
  <si>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</si>
  <si>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</si>
  <si>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</si>
  <si>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</si>
  <si>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</si>
  <si>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</si>
  <si>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</si>
  <si>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</si>
  <si>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</si>
  <si>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</si>
  <si>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</si>
  <si>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</si>
  <si>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</si>
  <si>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</si>
  <si>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</si>
  <si>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</si>
  <si>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</si>
  <si>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</si>
  <si>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</si>
  <si>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</si>
  <si>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</si>
  <si>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</si>
  <si>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</si>
  <si>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</si>
  <si>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</si>
  <si>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</si>
  <si>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</si>
  <si>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</si>
  <si>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</si>
  <si>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</si>
  <si>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</si>
  <si>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</si>
  <si>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</si>
  <si>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</si>
  <si>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</si>
  <si>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</si>
  <si>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</si>
  <si>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</si>
  <si>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</si>
  <si>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</si>
  <si>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</si>
  <si>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</si>
  <si>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</si>
  <si>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</si>
  <si>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</si>
  <si>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</si>
  <si>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</si>
  <si>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</si>
  <si>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</si>
  <si>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</si>
  <si>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</si>
  <si>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</si>
  <si>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</si>
  <si>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</si>
  <si>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</si>
  <si>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</si>
  <si>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</si>
  <si>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</si>
  <si>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</si>
  <si>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</si>
  <si>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</si>
  <si>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</si>
  <si>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</si>
  <si>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</si>
  <si>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</si>
  <si>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</si>
  <si>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</si>
  <si>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</si>
  <si>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</si>
  <si>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</si>
  <si>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</si>
  <si>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</si>
  <si>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</si>
  <si>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</si>
  <si>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</si>
  <si>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</si>
  <si>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</si>
  <si>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</si>
  <si>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</si>
  <si>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</si>
  <si>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</si>
  <si>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</si>
  <si>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</si>
  <si>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</si>
  <si>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</si>
  <si>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</si>
  <si>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</si>
  <si>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</si>
  <si>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</si>
  <si>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</si>
  <si>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</si>
  <si>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</si>
  <si>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</si>
  <si>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</si>
  <si>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</si>
  <si>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</si>
  <si>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</si>
  <si>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</si>
  <si>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</si>
  <si>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</si>
  <si>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</si>
  <si>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</si>
  <si>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</si>
  <si>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</si>
  <si>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</si>
  <si>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</si>
  <si>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</si>
  <si>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</si>
  <si>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</si>
  <si>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</si>
  <si>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</si>
  <si>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</si>
  <si>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</si>
  <si>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</si>
  <si>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</si>
  <si>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</si>
  <si>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</si>
  <si>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</si>
  <si>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</si>
  <si>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</si>
  <si>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</si>
  <si>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</si>
  <si>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</si>
  <si>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</si>
  <si>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</si>
  <si>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</si>
  <si>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</si>
  <si>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</si>
  <si>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</si>
  <si>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</si>
  <si>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</si>
  <si>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</si>
  <si>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</si>
  <si>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</si>
  <si>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</si>
  <si>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</si>
  <si>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</si>
  <si>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</si>
  <si>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</si>
  <si>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</si>
  <si>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</si>
  <si>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</si>
  <si>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</si>
  <si>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</si>
  <si>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</si>
  <si>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</si>
  <si>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</si>
  <si>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</si>
  <si>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</si>
  <si>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</si>
  <si>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</si>
  <si>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</si>
  <si>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</si>
  <si>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</si>
  <si>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</si>
  <si>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</si>
  <si>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</si>
  <si>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</si>
  <si>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</si>
  <si>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</si>
  <si>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</si>
  <si>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</si>
  <si>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</si>
  <si>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</si>
  <si>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</si>
  <si>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</si>
  <si>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</si>
  <si>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</si>
  <si>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</si>
  <si>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</si>
  <si>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</si>
  <si>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</si>
  <si>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</si>
  <si>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</si>
  <si>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</si>
  <si>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</si>
  <si>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</si>
  <si>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</si>
  <si>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</si>
  <si>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</si>
  <si>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</si>
  <si>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</si>
  <si>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</si>
  <si>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</si>
  <si>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</si>
  <si>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</si>
  <si>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</si>
  <si>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</si>
  <si>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</si>
  <si>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</si>
  <si>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</si>
  <si>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</si>
  <si>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</si>
  <si>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</si>
  <si>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</si>
  <si>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</si>
  <si>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</si>
  <si>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</si>
  <si>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</si>
  <si>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</si>
  <si>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</si>
  <si>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</si>
  <si>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</si>
  <si>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</si>
  <si>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</si>
  <si>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</si>
  <si>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</si>
  <si>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</si>
  <si>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</si>
  <si>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</si>
  <si>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</si>
  <si>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</si>
  <si>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</si>
  <si>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</si>
  <si>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</si>
  <si>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</si>
  <si>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</si>
  <si>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</si>
  <si>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</si>
  <si>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</si>
  <si>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</si>
  <si>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</si>
  <si>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</si>
  <si>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</si>
  <si>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</si>
  <si>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</si>
  <si>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</si>
  <si>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</si>
  <si>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</si>
  <si>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</si>
  <si>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</si>
  <si>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</si>
  <si>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</si>
  <si>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</si>
  <si>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</si>
  <si>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</si>
  <si>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</si>
  <si>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</si>
  <si>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</si>
  <si>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</si>
  <si>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</si>
  <si>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</si>
  <si>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</si>
  <si>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</si>
  <si>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</si>
  <si>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</si>
  <si>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</si>
  <si>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</si>
  <si>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</si>
  <si>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</si>
  <si>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</si>
  <si>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</si>
  <si>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</si>
  <si>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</si>
  <si>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</si>
  <si>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</si>
  <si>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</si>
  <si>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</si>
  <si>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</si>
  <si>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</si>
  <si>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</si>
  <si>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</si>
  <si>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</si>
  <si>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</si>
  <si>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</si>
  <si>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</si>
  <si>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</si>
  <si>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</si>
  <si>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</si>
  <si>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</si>
  <si>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</si>
  <si>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</si>
  <si>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</si>
  <si>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</si>
  <si>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</si>
  <si>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</si>
  <si>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</si>
  <si>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</si>
  <si>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</si>
  <si>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</si>
  <si>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</si>
  <si>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</si>
  <si>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</si>
  <si>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</si>
  <si>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</si>
  <si>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</si>
  <si>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</si>
  <si>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</si>
  <si>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</si>
  <si>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</si>
  <si>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</si>
  <si>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</si>
  <si>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</si>
  <si>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</si>
  <si>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</si>
  <si>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</si>
  <si>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</si>
  <si>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</si>
  <si>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</si>
  <si>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</si>
  <si>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</si>
  <si>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</si>
  <si>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</si>
  <si>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</si>
  <si>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</si>
  <si>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</si>
  <si>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</si>
  <si>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</si>
  <si>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</si>
  <si>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</si>
  <si>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</si>
  <si>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</si>
  <si>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</si>
  <si>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</si>
  <si>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</si>
  <si>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</si>
  <si>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</si>
  <si>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</si>
  <si>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</si>
  <si>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</si>
  <si>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</si>
  <si>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</si>
  <si>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</si>
  <si>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</si>
  <si>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</si>
  <si>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</si>
  <si>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</si>
  <si>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</si>
  <si>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</si>
  <si>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</si>
  <si>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</si>
  <si>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</si>
  <si>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</si>
  <si>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</si>
  <si>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</si>
  <si>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</si>
  <si>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</si>
  <si>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</si>
  <si>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</si>
  <si>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</si>
  <si>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</si>
  <si>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</si>
  <si>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</si>
  <si>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</si>
  <si>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</si>
  <si>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</si>
  <si>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</si>
  <si>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</si>
  <si>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</si>
  <si>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</si>
  <si>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</si>
  <si>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</si>
  <si>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</si>
  <si>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</si>
  <si>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</si>
  <si>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</si>
  <si>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</si>
  <si>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</si>
  <si>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</si>
  <si>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</si>
  <si>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</si>
  <si>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</si>
  <si>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</si>
  <si>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</si>
  <si>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</si>
  <si>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</si>
  <si>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</si>
  <si>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</si>
  <si>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</si>
  <si>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</si>
  <si>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</si>
  <si>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</si>
  <si>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</si>
  <si>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</si>
  <si>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</si>
  <si>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</si>
  <si>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</si>
  <si>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</si>
  <si>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</si>
  <si>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</si>
  <si>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</si>
  <si>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</si>
  <si>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</si>
  <si>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</si>
  <si>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</si>
  <si>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</si>
  <si>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</si>
  <si>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</si>
  <si>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</si>
  <si>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</si>
  <si>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</si>
  <si>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</si>
  <si>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</si>
  <si>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</si>
  <si>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</si>
  <si>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</si>
  <si>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</si>
  <si>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</si>
  <si>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</si>
  <si>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</si>
  <si>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</si>
  <si>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</si>
  <si>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</si>
  <si>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</si>
  <si>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</si>
  <si>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</si>
  <si>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</si>
  <si>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</si>
  <si>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</si>
  <si>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</si>
  <si>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</si>
  <si>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</si>
  <si>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</si>
  <si>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</si>
  <si>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</si>
  <si>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</si>
  <si>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</si>
  <si>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</si>
  <si>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</si>
  <si>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</si>
  <si>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</si>
  <si>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</si>
  <si>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</si>
  <si>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</si>
  <si>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</si>
  <si>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</si>
  <si>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</si>
  <si>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</si>
  <si>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</si>
  <si>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</si>
  <si>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</si>
  <si>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</si>
  <si>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</si>
  <si>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</si>
  <si>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</si>
  <si>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</si>
  <si>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</si>
  <si>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</si>
  <si>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</si>
  <si>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</si>
  <si>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</si>
  <si>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</si>
  <si>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</si>
  <si>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</si>
  <si>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</si>
  <si>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</si>
  <si>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</si>
  <si>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</si>
  <si>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</si>
  <si>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</si>
  <si>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</si>
  <si>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</si>
  <si>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</si>
  <si>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</si>
  <si>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</si>
  <si>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</si>
  <si>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</si>
  <si>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</si>
  <si>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</si>
  <si>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</si>
  <si>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</si>
  <si>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</si>
  <si>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</si>
  <si>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</si>
  <si>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</si>
  <si>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</si>
  <si>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</si>
  <si>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</si>
  <si>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</si>
  <si>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</si>
  <si>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</si>
  <si>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</si>
  <si>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</si>
  <si>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</si>
  <si>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</si>
  <si>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</si>
  <si>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</si>
  <si>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</si>
  <si>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</si>
  <si>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</si>
  <si>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</si>
  <si>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</si>
  <si>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</si>
  <si>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</si>
  <si>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</si>
  <si>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</si>
  <si>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</si>
  <si>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</si>
  <si>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</si>
  <si>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</si>
  <si>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</si>
  <si>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</si>
  <si>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</si>
  <si>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</si>
  <si>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</si>
  <si>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</si>
  <si>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</si>
  <si>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</si>
  <si>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</si>
  <si>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</si>
  <si>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</si>
  <si>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</si>
  <si>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</si>
  <si>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</si>
  <si>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</si>
  <si>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</si>
  <si>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</si>
  <si>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</si>
  <si>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</si>
  <si>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</si>
  <si>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</si>
  <si>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</si>
  <si>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</si>
  <si>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</si>
  <si>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</si>
  <si>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</si>
  <si>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</si>
  <si>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</si>
  <si>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</si>
  <si>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</si>
  <si>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</si>
  <si>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</si>
  <si>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</si>
  <si>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</si>
  <si>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</si>
  <si>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</si>
  <si>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</si>
  <si>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</si>
  <si>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</si>
  <si>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</si>
  <si>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</si>
  <si>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</si>
  <si>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</si>
  <si>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</si>
  <si>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</si>
  <si>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</si>
  <si>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</si>
  <si>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</si>
  <si>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</si>
  <si>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</si>
  <si>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</si>
  <si>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</si>
  <si>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</si>
  <si>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</si>
  <si>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</si>
  <si>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</si>
  <si>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</si>
  <si>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</si>
  <si>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</si>
  <si>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</si>
  <si>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</si>
  <si>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</si>
  <si>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</si>
  <si>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</si>
  <si>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</si>
  <si>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</si>
  <si>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</si>
  <si>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</si>
  <si>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</si>
  <si>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</si>
  <si>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</si>
  <si>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</si>
  <si>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</si>
  <si>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</si>
  <si>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</si>
  <si>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</si>
  <si>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</si>
  <si>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</si>
  <si>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</si>
  <si>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</si>
  <si>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</si>
  <si>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</si>
  <si>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</si>
  <si>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</si>
  <si>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</si>
  <si>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</si>
  <si>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</si>
  <si>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</si>
  <si>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</si>
  <si>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</si>
  <si>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</si>
  <si>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</si>
  <si>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</si>
  <si>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</si>
  <si>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</si>
  <si>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</si>
  <si>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</si>
  <si>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</si>
  <si>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</si>
  <si>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</si>
  <si>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</si>
  <si>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</si>
  <si>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</si>
  <si>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</si>
  <si>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</si>
  <si>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</si>
  <si>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</si>
  <si>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</si>
  <si>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</si>
  <si>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</si>
  <si>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</si>
  <si>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</si>
  <si>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</si>
  <si>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</si>
  <si>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</si>
  <si>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</si>
  <si>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</si>
  <si>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</si>
  <si>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</si>
  <si>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</si>
  <si>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</si>
  <si>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</si>
  <si>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</si>
  <si>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</si>
  <si>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</si>
  <si>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</si>
  <si>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</si>
  <si>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</si>
  <si>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</si>
  <si>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</si>
  <si>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</si>
  <si>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</si>
  <si>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</si>
  <si>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</si>
  <si>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</si>
  <si>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</si>
  <si>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</si>
  <si>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</si>
  <si>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</si>
  <si>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</si>
  <si>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</si>
  <si>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</si>
  <si>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</si>
  <si>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</si>
  <si>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</si>
  <si>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</si>
  <si>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</si>
  <si>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</si>
  <si>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</si>
  <si>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</si>
  <si>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</si>
  <si>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</si>
  <si>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</si>
  <si>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</si>
  <si>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</si>
  <si>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</si>
  <si>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</si>
  <si>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</si>
  <si>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</si>
  <si>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</si>
  <si>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</si>
  <si>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</si>
  <si>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</si>
  <si>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</si>
  <si>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</si>
  <si>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</si>
  <si>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</si>
  <si>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</si>
  <si>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</si>
  <si>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</si>
  <si>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</si>
  <si>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</si>
  <si>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</si>
  <si>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</si>
  <si>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</si>
  <si>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</si>
  <si>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</si>
  <si>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</si>
  <si>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</si>
  <si>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</si>
  <si>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</si>
  <si>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</si>
  <si>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</si>
  <si>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</si>
  <si>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</si>
  <si>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</si>
  <si>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</si>
  <si>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</si>
  <si>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</si>
  <si>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</si>
  <si>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</si>
  <si>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</si>
  <si>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</si>
  <si>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</si>
  <si>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</si>
  <si>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</si>
  <si>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</si>
  <si>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</si>
  <si>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</si>
  <si>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</si>
  <si>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</si>
  <si>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</si>
  <si>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</si>
  <si>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</si>
  <si>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</si>
  <si>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</si>
  <si>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</si>
  <si>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</si>
  <si>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</si>
  <si>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</si>
  <si>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</si>
  <si>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</si>
  <si>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</si>
  <si>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</si>
  <si>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</si>
  <si>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</si>
  <si>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</si>
  <si>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</si>
  <si>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</si>
  <si>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</si>
  <si>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</si>
  <si>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</si>
  <si>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</si>
  <si>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</si>
  <si>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</si>
  <si>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</si>
  <si>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</si>
  <si>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</si>
  <si>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</si>
  <si>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</si>
  <si>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</si>
  <si>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</si>
  <si>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</si>
  <si>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</si>
  <si>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</si>
  <si>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</si>
  <si>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</si>
  <si>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</si>
  <si>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</si>
  <si>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</si>
  <si>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</si>
  <si>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</si>
  <si>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</si>
  <si>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</si>
  <si>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</si>
  <si>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</si>
  <si>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</si>
  <si>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</si>
  <si>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</si>
  <si>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</si>
  <si>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</si>
  <si>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</si>
  <si>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</si>
  <si>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</si>
  <si>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</si>
  <si>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</si>
  <si>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</si>
  <si>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</si>
  <si>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</si>
  <si>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</si>
  <si>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</si>
  <si>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</si>
  <si>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</si>
  <si>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</si>
  <si>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</si>
  <si>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</si>
  <si>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</si>
  <si>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</si>
  <si>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</si>
  <si>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</si>
  <si>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</si>
  <si>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</si>
  <si>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</si>
  <si>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</si>
  <si>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</si>
  <si>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</si>
  <si>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</si>
  <si>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</si>
  <si>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</si>
  <si>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</si>
  <si>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</si>
  <si>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</si>
  <si>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</si>
  <si>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</si>
  <si>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</si>
  <si>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</si>
  <si>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</si>
  <si>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</si>
  <si>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</si>
  <si>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</si>
  <si>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</si>
  <si>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</si>
  <si>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</si>
  <si>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</si>
  <si>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</si>
  <si>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</si>
  <si>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</si>
  <si>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</si>
  <si>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</si>
  <si>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</si>
  <si>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</si>
  <si>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</si>
  <si>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</si>
  <si>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</si>
  <si>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</si>
  <si>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</si>
  <si>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</si>
  <si>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</si>
  <si>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</si>
  <si>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</si>
  <si>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</si>
  <si>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</si>
  <si>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</si>
  <si>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</si>
  <si>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</si>
  <si>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</si>
  <si>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</si>
  <si>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</si>
  <si>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</si>
  <si>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</si>
  <si>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</si>
  <si>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</si>
  <si>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</si>
  <si>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</si>
  <si>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</si>
  <si>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</si>
  <si>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</si>
  <si>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</si>
  <si>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</si>
  <si>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</si>
  <si>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</si>
  <si>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</si>
  <si>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</si>
  <si>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</si>
  <si>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</si>
  <si>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</si>
  <si>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</si>
  <si>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</si>
  <si>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</si>
  <si>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</si>
  <si>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</si>
  <si>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</si>
  <si>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</si>
  <si>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</si>
  <si>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</si>
  <si>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</si>
  <si>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</si>
  <si>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</si>
  <si>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</si>
  <si>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</si>
  <si>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</si>
  <si>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</si>
  <si>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</si>
  <si>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</si>
  <si>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</si>
  <si>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</si>
  <si>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</si>
  <si>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</si>
  <si>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</si>
  <si>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</si>
  <si>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</si>
  <si>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</si>
  <si>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</si>
  <si>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</si>
  <si>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</si>
  <si>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</si>
  <si>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</si>
  <si>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</si>
  <si>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</si>
  <si>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</si>
  <si>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</si>
  <si>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</si>
  <si>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</si>
  <si>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</si>
  <si>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</si>
  <si>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</si>
  <si>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</si>
  <si>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</si>
  <si>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</si>
  <si>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</si>
  <si>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</si>
  <si>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</si>
  <si>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</si>
  <si>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</si>
  <si>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</si>
  <si>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</si>
  <si>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</si>
  <si>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</si>
  <si>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</si>
  <si>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</si>
  <si>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</si>
  <si>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</si>
  <si>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</si>
  <si>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</si>
  <si>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</si>
  <si>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</si>
  <si>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</si>
  <si>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</si>
  <si>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</si>
  <si>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</si>
  <si>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</si>
  <si>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</si>
  <si>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</si>
  <si>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</si>
  <si>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</si>
  <si>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</si>
  <si>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</si>
  <si>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</si>
  <si>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</si>
  <si>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</si>
  <si>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</si>
  <si>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</si>
  <si>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</si>
  <si>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</si>
  <si>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</si>
  <si>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</si>
  <si>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</si>
  <si>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</si>
  <si>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</si>
  <si>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</si>
  <si>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</si>
  <si>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</si>
  <si>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</si>
  <si>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</si>
  <si>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</si>
  <si>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</si>
  <si>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</si>
  <si>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</si>
  <si>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</si>
  <si>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</si>
  <si>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</si>
  <si>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</si>
  <si>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</si>
  <si>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</si>
  <si>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</si>
  <si>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</si>
  <si>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</si>
  <si>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</si>
  <si>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</si>
  <si>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</si>
  <si>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</si>
  <si>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</si>
  <si>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</si>
  <si>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</si>
  <si>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</si>
  <si>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</si>
  <si>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</si>
  <si>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</si>
  <si>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</si>
  <si>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</si>
  <si>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</si>
  <si>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</si>
  <si>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</si>
  <si>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</si>
  <si>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</si>
  <si>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</si>
  <si>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</si>
  <si>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</si>
  <si>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</si>
  <si>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</si>
  <si>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</si>
  <si>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</si>
  <si>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</si>
  <si>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</si>
  <si>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</si>
  <si>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</si>
  <si>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</si>
  <si>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</si>
  <si>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</si>
  <si>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</si>
  <si>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</si>
  <si>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</si>
  <si>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</si>
  <si>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</si>
  <si>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</si>
  <si>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</si>
  <si>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</si>
  <si>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</si>
  <si>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</si>
  <si>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</si>
  <si>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</si>
  <si>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</si>
  <si>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</si>
  <si>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</si>
  <si>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</si>
  <si>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</si>
  <si>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</si>
  <si>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</si>
  <si>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</si>
  <si>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</si>
  <si>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</si>
  <si>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</si>
  <si>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</si>
  <si>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</si>
  <si>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</si>
  <si>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</si>
  <si>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</si>
  <si>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</si>
  <si>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</si>
  <si>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</si>
  <si>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</si>
  <si>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</si>
  <si>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</si>
  <si>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</si>
  <si>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</si>
  <si>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</si>
  <si>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</si>
  <si>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</si>
  <si>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</si>
  <si>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</si>
  <si>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</si>
  <si>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</si>
  <si>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</si>
  <si>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</si>
  <si>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</si>
  <si>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</si>
  <si>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</si>
  <si>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</si>
  <si>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</si>
  <si>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</si>
  <si>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</si>
  <si>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</si>
  <si>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</si>
  <si>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</si>
  <si>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</si>
  <si>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</si>
  <si>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</si>
  <si>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</si>
  <si>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</si>
  <si>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</si>
  <si>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</si>
  <si>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</si>
  <si>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</si>
  <si>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</si>
  <si>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</si>
  <si>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</si>
  <si>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</si>
  <si>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</si>
  <si>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</si>
  <si>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</si>
  <si>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</si>
  <si>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</si>
  <si>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</si>
  <si>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</si>
  <si>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</si>
  <si>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</si>
  <si>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</si>
  <si>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</si>
  <si>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</si>
  <si>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</si>
  <si>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</si>
  <si>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</si>
  <si>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</si>
  <si>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</si>
  <si>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</si>
  <si>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</si>
  <si>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</si>
  <si>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</si>
  <si>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</si>
  <si>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</si>
  <si>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</si>
  <si>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</si>
  <si>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</si>
  <si>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</si>
  <si>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</si>
  <si>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</si>
  <si>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</si>
  <si>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</si>
  <si>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</si>
  <si>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</si>
  <si>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</si>
  <si>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</si>
  <si>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</si>
  <si>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</si>
  <si>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</si>
  <si>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</si>
  <si>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</si>
  <si>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</si>
  <si>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</si>
  <si>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</si>
  <si>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</si>
  <si>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</si>
  <si>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</si>
  <si>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</si>
  <si>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</si>
  <si>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</si>
  <si>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</si>
  <si>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</si>
  <si>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</si>
  <si>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</si>
  <si>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</si>
  <si>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</si>
  <si>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</si>
  <si>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</si>
  <si>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</si>
  <si>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</si>
  <si>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</si>
  <si>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</si>
  <si>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</si>
  <si>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</si>
  <si>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</si>
  <si>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</si>
  <si>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</si>
  <si>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</si>
  <si>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</si>
  <si>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</si>
  <si>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</si>
  <si>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</si>
  <si>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</si>
  <si>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</si>
  <si>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</si>
  <si>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</si>
  <si>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</si>
  <si>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</si>
  <si>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</si>
  <si>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</si>
  <si>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</si>
  <si>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</si>
  <si>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</si>
  <si>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</si>
  <si>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</si>
  <si>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</si>
  <si>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</si>
  <si>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</si>
  <si>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</si>
  <si>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</si>
  <si>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</si>
  <si>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</si>
  <si>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</si>
  <si>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</si>
  <si>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</si>
  <si>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</si>
  <si>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</si>
  <si>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</si>
  <si>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</si>
  <si>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</si>
  <si>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</si>
  <si>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</si>
  <si>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</si>
  <si>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</si>
  <si>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</si>
  <si>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</si>
  <si>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</si>
  <si>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</si>
  <si>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</si>
  <si>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</si>
  <si>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</si>
  <si>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</si>
  <si>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</si>
  <si>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</si>
  <si>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</si>
  <si>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</si>
  <si>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</si>
  <si>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</si>
  <si>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</si>
  <si>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</si>
  <si>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</si>
  <si>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</si>
  <si>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</si>
  <si>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</si>
  <si>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</si>
  <si>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</si>
  <si>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</si>
  <si>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</si>
  <si>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</si>
  <si>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</si>
  <si>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</si>
  <si>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</si>
  <si>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</si>
  <si>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</si>
  <si>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</si>
  <si>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</si>
  <si>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</si>
  <si>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</si>
  <si>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</si>
  <si>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</si>
  <si>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</si>
  <si>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</si>
  <si>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</si>
  <si>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</si>
  <si>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</si>
  <si>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</si>
  <si>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</si>
  <si>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</si>
  <si>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</si>
  <si>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</si>
  <si>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</si>
  <si>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</si>
  <si>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</si>
  <si>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</si>
  <si>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</si>
  <si>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</si>
  <si>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</si>
  <si>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</si>
  <si>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</si>
  <si>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</si>
  <si>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</si>
  <si>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</si>
  <si>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</si>
  <si>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</si>
  <si>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</si>
  <si>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</si>
  <si>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</si>
  <si>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</si>
  <si>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</si>
  <si>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</si>
  <si>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</si>
  <si>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</si>
  <si>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</si>
  <si>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</si>
  <si>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</si>
  <si>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</si>
  <si>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</si>
  <si>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</si>
  <si>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</si>
  <si>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</si>
  <si>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</si>
  <si>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</si>
  <si>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</si>
  <si>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</si>
  <si>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</si>
  <si>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</si>
  <si>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</si>
  <si>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</si>
  <si>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</si>
  <si>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</si>
  <si>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</si>
  <si>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</si>
  <si>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</si>
  <si>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</si>
  <si>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</si>
  <si>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</si>
  <si>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</si>
  <si>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</si>
  <si>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</si>
  <si>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</si>
  <si>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</si>
  <si>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</si>
  <si>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</si>
  <si>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</si>
  <si>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</si>
  <si>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</si>
  <si>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</si>
  <si>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</si>
  <si>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</si>
  <si>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</si>
  <si>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</si>
  <si>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</si>
  <si>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</si>
  <si>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</si>
  <si>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</si>
  <si>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</si>
  <si>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</si>
  <si>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</si>
  <si>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</si>
  <si>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</si>
  <si>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</si>
  <si>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</si>
  <si>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</si>
  <si>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</si>
  <si>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</si>
  <si>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</si>
  <si>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</si>
  <si>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</si>
  <si>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</si>
  <si>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</si>
  <si>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</si>
  <si>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</si>
  <si>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</si>
  <si>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</si>
  <si>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</si>
  <si>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</si>
  <si>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</si>
  <si>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</si>
  <si>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</si>
  <si>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</si>
  <si>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</si>
  <si>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</si>
  <si>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</si>
  <si>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</si>
  <si>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</si>
  <si>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</si>
  <si>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</si>
  <si>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</si>
  <si>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</si>
  <si>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</si>
  <si>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</si>
  <si>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</si>
  <si>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</si>
  <si>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</si>
  <si>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</si>
  <si>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</si>
  <si>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</si>
  <si>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</si>
  <si>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</si>
  <si>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</si>
  <si>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</si>
  <si>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</si>
  <si>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</si>
  <si>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</si>
  <si>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</si>
  <si>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</si>
  <si>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</si>
  <si>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</si>
  <si>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</si>
  <si>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</si>
  <si>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</si>
  <si>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</si>
  <si>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</si>
  <si>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</si>
  <si>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</si>
  <si>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</si>
  <si>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</si>
  <si>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</si>
  <si>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</si>
  <si>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</si>
  <si>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</si>
  <si>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</si>
  <si>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</si>
  <si>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</si>
  <si>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</si>
  <si>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</si>
  <si>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</si>
  <si>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</si>
  <si>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</si>
  <si>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</si>
  <si>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</si>
  <si>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</si>
  <si>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</si>
  <si>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</si>
  <si>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</si>
  <si>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</si>
  <si>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</si>
  <si>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</si>
  <si>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</si>
  <si>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</si>
  <si>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</si>
  <si>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</si>
  <si>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</si>
  <si>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</si>
  <si>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</si>
  <si>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</si>
  <si>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</si>
  <si>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</si>
  <si>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</si>
  <si>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</si>
  <si>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</si>
  <si>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</si>
  <si>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</si>
  <si>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</si>
  <si>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</si>
  <si>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</si>
  <si>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</si>
  <si>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</si>
  <si>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</si>
  <si>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</si>
  <si>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</si>
  <si>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</si>
  <si>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</si>
  <si>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</si>
  <si>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</si>
  <si>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</si>
  <si>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</si>
  <si>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</si>
  <si>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</si>
  <si>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</si>
  <si>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</si>
  <si>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</si>
  <si>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</si>
  <si>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</si>
  <si>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</si>
  <si>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</si>
  <si>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</si>
  <si>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</si>
  <si>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</si>
  <si>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</si>
  <si>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</si>
  <si>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</si>
  <si>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</si>
  <si>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</si>
  <si>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</si>
  <si>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</si>
  <si>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</si>
  <si>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</si>
  <si>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</si>
  <si>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</si>
  <si>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</si>
  <si>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</si>
  <si>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</si>
  <si>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</si>
  <si>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</si>
  <si>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</si>
  <si>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</si>
  <si>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</si>
  <si>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</si>
  <si>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</si>
  <si>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</si>
  <si>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</si>
  <si>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</si>
  <si>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</si>
  <si>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</si>
  <si>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</si>
  <si>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</si>
  <si>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</si>
  <si>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</si>
  <si>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</si>
  <si>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</si>
  <si>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</si>
  <si>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</si>
  <si>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</si>
  <si>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</si>
  <si>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</si>
  <si>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</si>
  <si>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</si>
  <si>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</si>
  <si>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</si>
  <si>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</si>
  <si>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</si>
  <si>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</si>
  <si>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</si>
  <si>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</si>
  <si>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</si>
  <si>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</si>
  <si>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</si>
  <si>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</si>
  <si>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</si>
  <si>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</si>
  <si>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</si>
  <si>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</si>
  <si>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</si>
  <si>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</si>
  <si>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</si>
  <si>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</si>
  <si>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</si>
  <si>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</si>
  <si>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</si>
  <si>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</si>
  <si>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</si>
  <si>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</si>
  <si>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</si>
  <si>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</si>
  <si>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</si>
  <si>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</si>
  <si>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</si>
  <si>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</si>
  <si>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</si>
  <si>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</si>
  <si>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</si>
  <si>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</si>
  <si>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</si>
  <si>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</si>
  <si>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</si>
  <si>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</si>
  <si>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</si>
  <si>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</si>
  <si>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</si>
  <si>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</si>
  <si>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</si>
  <si>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</si>
  <si>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</si>
  <si>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</si>
  <si>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</si>
  <si>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</si>
  <si>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</si>
  <si>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</si>
  <si>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</si>
  <si>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</si>
  <si>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</si>
  <si>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</si>
  <si>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</si>
  <si>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</si>
  <si>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</si>
  <si>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</si>
  <si>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</si>
  <si>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</si>
  <si>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</si>
  <si>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</si>
  <si>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</si>
  <si>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</si>
  <si>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</si>
  <si>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</si>
  <si>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</si>
  <si>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</si>
  <si>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</si>
  <si>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</si>
  <si>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</si>
  <si>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</si>
  <si>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</si>
  <si>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</si>
  <si>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</si>
  <si>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</si>
  <si>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</si>
  <si>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</si>
  <si>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</si>
  <si>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</si>
  <si>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</si>
  <si>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</si>
  <si>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</si>
  <si>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</si>
  <si>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</si>
  <si>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</si>
  <si>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</si>
  <si>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</si>
  <si>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</si>
  <si>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</si>
  <si>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</si>
  <si>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</si>
  <si>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</si>
  <si>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</si>
  <si>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</si>
  <si>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</si>
  <si>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</si>
  <si>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</si>
  <si>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</si>
  <si>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</si>
  <si>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</si>
  <si>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</si>
  <si>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</si>
  <si>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</si>
  <si>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</si>
  <si>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</si>
  <si>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</si>
  <si>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</si>
  <si>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</si>
  <si>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</si>
  <si>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</si>
  <si>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</si>
  <si>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</si>
  <si>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</si>
  <si>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</si>
  <si>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</si>
  <si>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</si>
  <si>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</si>
  <si>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</si>
  <si>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</si>
  <si>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</si>
  <si>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</si>
  <si>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</si>
  <si>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</si>
  <si>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</si>
  <si>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</si>
  <si>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</si>
  <si>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</si>
  <si>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</si>
  <si>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</si>
  <si>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</si>
  <si>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</si>
  <si>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</si>
  <si>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</si>
  <si>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</si>
  <si>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</si>
  <si>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</si>
  <si>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</si>
  <si>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</si>
  <si>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</si>
  <si>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</si>
  <si>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</si>
  <si>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</si>
  <si>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</si>
  <si>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</si>
  <si>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</si>
  <si>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</si>
  <si>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</si>
  <si>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</si>
  <si>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</si>
  <si>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</si>
  <si>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</si>
  <si>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</si>
  <si>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</si>
  <si>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</si>
  <si>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</si>
  <si>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</si>
  <si>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</si>
  <si>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</si>
  <si>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</si>
  <si>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</si>
  <si>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</si>
  <si>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</si>
  <si>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</si>
  <si>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</si>
  <si>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</si>
  <si>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</si>
  <si>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</si>
  <si>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</si>
  <si>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</si>
  <si>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</si>
  <si>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</si>
  <si>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</si>
  <si>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</si>
  <si>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</si>
  <si>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</si>
  <si>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</si>
  <si>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</si>
  <si>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</si>
  <si>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</si>
  <si>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</si>
  <si>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</si>
  <si>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</si>
  <si>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</si>
  <si>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</si>
  <si>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</si>
  <si>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</si>
  <si>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</si>
  <si>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</si>
  <si>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</si>
  <si>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</si>
  <si>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</si>
  <si>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</si>
  <si>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</si>
  <si>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</si>
  <si>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</si>
  <si>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</si>
  <si>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</si>
  <si>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</si>
  <si>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</si>
  <si>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</si>
  <si>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</si>
  <si>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</si>
  <si>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</si>
  <si>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</si>
  <si>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</si>
  <si>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</si>
  <si>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</si>
  <si>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</si>
  <si>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</si>
  <si>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</si>
  <si>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</si>
  <si>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</si>
  <si>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</si>
  <si>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</si>
  <si>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</si>
  <si>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</si>
  <si>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</si>
  <si>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</si>
  <si>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</si>
  <si>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</si>
  <si>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</si>
  <si>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</si>
  <si>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</si>
  <si>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</si>
  <si>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</si>
  <si>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</si>
  <si>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</si>
  <si>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</si>
  <si>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</si>
  <si>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</si>
  <si>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</si>
  <si>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</si>
  <si>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</si>
  <si>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</si>
  <si>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</si>
  <si>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</si>
  <si>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</si>
  <si>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</si>
  <si>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</si>
  <si>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</si>
  <si>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</si>
  <si>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</si>
  <si>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</si>
  <si>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</si>
  <si>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</si>
  <si>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</si>
  <si>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</si>
  <si>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</si>
  <si>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</si>
  <si>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</si>
  <si>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</si>
  <si>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</si>
  <si>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</si>
  <si>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</si>
  <si>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</si>
  <si>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</si>
  <si>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</si>
  <si>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</si>
  <si>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</si>
  <si>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</si>
  <si>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</si>
  <si>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</si>
  <si>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</si>
  <si>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</si>
  <si>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</si>
  <si>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</si>
  <si>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</si>
  <si>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</si>
  <si>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</si>
  <si>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</si>
  <si>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</si>
  <si>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</si>
  <si>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</si>
  <si>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</si>
  <si>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</si>
  <si>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</si>
  <si>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</si>
  <si>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</si>
  <si>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</si>
  <si>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</si>
  <si>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</si>
  <si>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</si>
  <si>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</si>
  <si>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</si>
  <si>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</si>
  <si>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</si>
  <si>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</si>
  <si>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</si>
  <si>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</si>
  <si>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</si>
  <si>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</si>
  <si>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</si>
  <si>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</si>
  <si>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</si>
  <si>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</si>
  <si>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</si>
  <si>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</si>
  <si>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</si>
  <si>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</si>
  <si>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</si>
  <si>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</si>
  <si>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</si>
  <si>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</si>
  <si>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</si>
  <si>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</si>
  <si>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</si>
  <si>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</si>
  <si>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</si>
  <si>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</si>
  <si>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</si>
  <si>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</si>
  <si>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</si>
  <si>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</si>
  <si>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</si>
  <si>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</si>
  <si>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</si>
  <si>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</si>
  <si>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</si>
  <si>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</si>
  <si>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</si>
  <si>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</si>
  <si>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</si>
  <si>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</si>
  <si>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</si>
  <si>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</si>
  <si>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</si>
  <si>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</si>
  <si>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</si>
  <si>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</si>
  <si>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</si>
  <si>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</si>
  <si>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</si>
  <si>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</si>
  <si>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</si>
  <si>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</si>
  <si>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</si>
  <si>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</si>
  <si>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</si>
  <si>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</si>
  <si>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</si>
  <si>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</si>
  <si>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</si>
  <si>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</si>
  <si>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</si>
  <si>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</si>
  <si>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</si>
  <si>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</si>
  <si>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</si>
  <si>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</si>
  <si>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</si>
  <si>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</si>
  <si>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</si>
  <si>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</si>
  <si>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</si>
  <si>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</si>
  <si>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</si>
  <si>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</si>
  <si>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</si>
  <si>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</si>
  <si>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</si>
  <si>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</si>
  <si>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</si>
  <si>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</si>
  <si>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</si>
  <si>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</si>
  <si>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</si>
  <si>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</si>
  <si>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</si>
  <si>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</si>
  <si>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</si>
  <si>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</si>
  <si>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</si>
  <si>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</si>
  <si>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</si>
  <si>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</si>
  <si>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</si>
  <si>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</si>
  <si>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</si>
  <si>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</si>
  <si>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</si>
  <si>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</si>
  <si>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</si>
  <si>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</si>
  <si>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</si>
  <si>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</si>
  <si>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</si>
  <si>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</si>
  <si>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</si>
  <si>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</si>
  <si>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</si>
  <si>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</si>
  <si>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</si>
  <si>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</si>
  <si>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</si>
  <si>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</si>
  <si>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</si>
  <si>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</si>
  <si>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</si>
  <si>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</si>
  <si>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</si>
  <si>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</si>
  <si>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</si>
  <si>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</si>
  <si>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</si>
  <si>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</si>
  <si>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</si>
  <si>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</si>
  <si>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</si>
  <si>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</si>
  <si>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</si>
  <si>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</si>
  <si>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</si>
  <si>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</si>
  <si>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</si>
  <si>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</si>
  <si>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</si>
  <si>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</si>
  <si>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</si>
  <si>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</si>
  <si>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</si>
  <si>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</si>
  <si>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</si>
  <si>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</si>
  <si>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</si>
  <si>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</si>
  <si>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</si>
  <si>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</si>
  <si>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</si>
  <si>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</si>
  <si>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</si>
  <si>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</si>
  <si>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</si>
  <si>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</si>
  <si>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</si>
  <si>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</si>
  <si>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</si>
  <si>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</si>
  <si>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</si>
  <si>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</si>
  <si>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</si>
  <si>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</si>
  <si>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</si>
  <si>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</si>
  <si>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</si>
  <si>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</si>
  <si>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</si>
  <si>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</si>
  <si>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</si>
  <si>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</si>
  <si>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</si>
  <si>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</si>
  <si>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</si>
  <si>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</si>
  <si>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</si>
  <si>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</si>
  <si>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</si>
  <si>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</si>
  <si>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</si>
  <si>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</si>
  <si>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</si>
  <si>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</si>
  <si>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</si>
  <si>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</si>
  <si>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</si>
  <si>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</si>
  <si>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</si>
  <si>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</si>
  <si>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</si>
  <si>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</si>
  <si>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</si>
  <si>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</si>
  <si>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</si>
  <si>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</si>
  <si>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</si>
  <si>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</si>
  <si>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</si>
  <si>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</si>
  <si>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</si>
  <si>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</si>
  <si>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</si>
  <si>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</si>
  <si>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</si>
  <si>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</si>
  <si>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</si>
  <si>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</si>
  <si>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</si>
  <si>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</si>
  <si>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</si>
  <si>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</si>
  <si>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</si>
  <si>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</si>
  <si>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</si>
  <si>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</si>
  <si>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</si>
  <si>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</si>
  <si>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</si>
  <si>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</si>
  <si>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</si>
  <si>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</si>
  <si>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</si>
  <si>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</si>
  <si>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</si>
  <si>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</si>
  <si>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</si>
  <si>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</si>
  <si>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</si>
  <si>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</si>
  <si>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</si>
  <si>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</si>
  <si>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</si>
  <si>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</si>
  <si>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</si>
  <si>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</si>
  <si>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</si>
  <si>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</si>
  <si>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</si>
  <si>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</si>
  <si>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</si>
  <si>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</si>
  <si>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</si>
  <si>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</si>
  <si>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</si>
  <si>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</si>
  <si>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</si>
  <si>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</si>
  <si>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</si>
  <si>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</si>
  <si>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</si>
  <si>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</si>
  <si>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</si>
  <si>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</si>
  <si>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</si>
  <si>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</si>
  <si>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</si>
  <si>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</si>
  <si>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</si>
  <si>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</si>
  <si>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</si>
  <si>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</si>
  <si>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</si>
  <si>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</si>
  <si>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</si>
  <si>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</si>
  <si>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</si>
  <si>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</si>
  <si>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</si>
  <si>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</si>
  <si>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</si>
  <si>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</si>
  <si>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</si>
  <si>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</si>
  <si>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</si>
  <si>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</si>
  <si>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</si>
  <si>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</si>
  <si>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</si>
  <si>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</si>
  <si>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</si>
  <si>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</si>
  <si>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</si>
  <si>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</si>
  <si>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</si>
  <si>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</si>
  <si>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</si>
  <si>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</si>
  <si>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</si>
  <si>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</si>
  <si>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</si>
  <si>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</si>
  <si>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</si>
  <si>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</si>
  <si>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</si>
  <si>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</si>
  <si>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</si>
  <si>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</si>
  <si>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</si>
  <si>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</si>
  <si>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</si>
  <si>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</si>
  <si>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</si>
  <si>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</si>
  <si>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</si>
  <si>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</si>
  <si>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</si>
  <si>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</si>
  <si>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</si>
  <si>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</si>
  <si>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</si>
  <si>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</si>
  <si>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</si>
  <si>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</si>
  <si>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</si>
  <si>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</si>
  <si>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</si>
  <si>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</si>
  <si>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</si>
  <si>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</si>
  <si>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</si>
  <si>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</si>
  <si>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</si>
  <si>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</si>
  <si>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</si>
  <si>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</si>
  <si>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</si>
  <si>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</si>
  <si>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</si>
  <si>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</si>
  <si>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</si>
  <si>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</si>
  <si>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</si>
  <si>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</si>
  <si>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</si>
  <si>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</si>
  <si>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</si>
  <si>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</si>
  <si>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</si>
  <si>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</si>
  <si>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</si>
  <si>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</si>
  <si>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</si>
  <si>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</si>
  <si>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</si>
  <si>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</si>
  <si>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</si>
  <si>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</si>
  <si>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</si>
  <si>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</si>
  <si>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</si>
  <si>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</si>
  <si>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</si>
  <si>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</si>
  <si>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</si>
  <si>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</si>
  <si>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</si>
  <si>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</si>
  <si>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</si>
  <si>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</si>
  <si>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</si>
  <si>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</si>
  <si>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</si>
  <si>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</si>
  <si>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</si>
  <si>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</si>
  <si>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</si>
  <si>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</si>
  <si>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</si>
  <si>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</si>
  <si>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</si>
  <si>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</si>
  <si>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</si>
  <si>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</si>
  <si>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</si>
  <si>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</si>
  <si>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</si>
  <si>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</si>
  <si>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</si>
  <si>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</si>
  <si>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</si>
  <si>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</si>
  <si>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</si>
  <si>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</si>
  <si>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</si>
  <si>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</si>
  <si>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</si>
  <si>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</si>
  <si>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</si>
  <si>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</si>
  <si>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</si>
  <si>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</si>
  <si>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</si>
  <si>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</si>
  <si>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</si>
  <si>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</si>
  <si>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</si>
  <si>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</si>
  <si>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</si>
  <si>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</si>
  <si>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</si>
  <si>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</si>
  <si>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</si>
  <si>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</si>
  <si>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</si>
  <si>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</si>
  <si>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</si>
  <si>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</si>
  <si>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</si>
  <si>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</si>
  <si>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</si>
  <si>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</si>
  <si>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</si>
  <si>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</si>
  <si>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</si>
  <si>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</si>
  <si>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</si>
  <si>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</si>
  <si>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</si>
  <si>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</si>
  <si>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</si>
  <si>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</si>
  <si>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</si>
  <si>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</si>
  <si>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</si>
  <si>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</si>
  <si>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</si>
  <si>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</si>
  <si>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</si>
  <si>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</si>
  <si>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</si>
  <si>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</si>
  <si>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</si>
  <si>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</si>
  <si>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</si>
  <si>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</si>
  <si>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</si>
  <si>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</si>
  <si>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</si>
  <si>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</si>
  <si>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</si>
  <si>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</si>
  <si>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</si>
  <si>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</si>
  <si>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</si>
  <si>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</si>
  <si>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</si>
  <si>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</si>
  <si>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</si>
  <si>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</si>
  <si>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</si>
  <si>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</si>
  <si>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</si>
  <si>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</si>
  <si>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</si>
  <si>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</si>
  <si>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</si>
  <si>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</si>
  <si>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</si>
  <si>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</si>
  <si>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</si>
  <si>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</si>
  <si>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</si>
  <si>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</si>
  <si>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</si>
  <si>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</si>
  <si>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</si>
  <si>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</si>
  <si>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</si>
  <si>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</si>
  <si>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</si>
  <si>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</si>
  <si>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</si>
  <si>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</si>
  <si>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</si>
  <si>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</si>
  <si>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</si>
  <si>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</si>
  <si>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</si>
  <si>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</si>
  <si>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</si>
  <si>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</si>
  <si>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</si>
  <si>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</si>
  <si>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</si>
  <si>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</si>
  <si>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</si>
  <si>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</si>
  <si>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</si>
  <si>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</si>
  <si>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</si>
  <si>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</si>
  <si>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</si>
  <si>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</si>
  <si>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</si>
  <si>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</si>
  <si>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</si>
  <si>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</si>
  <si>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</si>
  <si>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</si>
  <si>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</si>
  <si>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</si>
  <si>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</si>
  <si>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</si>
  <si>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</si>
  <si>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</si>
  <si>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</si>
  <si>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</si>
  <si>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</si>
  <si>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</si>
  <si>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</si>
  <si>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</si>
  <si>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</si>
  <si>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</si>
  <si>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</si>
  <si>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</si>
  <si>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</si>
  <si>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</si>
  <si>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</si>
  <si>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</si>
  <si>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</si>
  <si>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</si>
  <si>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</si>
  <si>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</si>
  <si>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</si>
  <si>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</si>
  <si>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</si>
  <si>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</si>
  <si>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</si>
  <si>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</si>
  <si>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</si>
  <si>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</si>
  <si>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</si>
  <si>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</si>
  <si>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</si>
  <si>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</si>
  <si>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</si>
  <si>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</si>
  <si>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</si>
  <si>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</si>
  <si>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</si>
  <si>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</si>
  <si>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</si>
  <si>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</si>
  <si>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</si>
  <si>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</si>
  <si>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</si>
  <si>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</si>
  <si>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</si>
  <si>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</si>
  <si>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</si>
  <si>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</si>
  <si>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</si>
  <si>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</si>
  <si>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</si>
  <si>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</si>
  <si>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</si>
  <si>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</si>
  <si>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</si>
  <si>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</si>
  <si>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</si>
  <si>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</si>
  <si>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</si>
  <si>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</si>
  <si>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</si>
  <si>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</si>
  <si>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</si>
  <si>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</si>
  <si>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</si>
  <si>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</si>
  <si>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</si>
  <si>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</si>
  <si>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</si>
  <si>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</si>
  <si>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</si>
  <si>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</si>
  <si>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</si>
  <si>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</si>
  <si>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</si>
  <si>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</si>
  <si>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</si>
  <si>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</si>
  <si>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</si>
  <si>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</si>
  <si>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</si>
  <si>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</si>
  <si>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</si>
  <si>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</si>
  <si>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</si>
  <si>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</si>
  <si>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</si>
  <si>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</si>
  <si>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</si>
  <si>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</si>
  <si>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</si>
  <si>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</si>
  <si>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</si>
  <si>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</si>
  <si>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</si>
  <si>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</si>
  <si>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</si>
  <si>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</si>
  <si>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</si>
  <si>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</si>
  <si>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</si>
  <si>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</si>
  <si>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</si>
  <si>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</si>
  <si>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</si>
  <si>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</si>
  <si>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</si>
  <si>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</si>
  <si>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</si>
  <si>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</si>
  <si>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</si>
  <si>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</si>
  <si>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</si>
  <si>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</si>
  <si>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</si>
  <si>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</si>
  <si>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</si>
  <si>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</si>
  <si>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</si>
  <si>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</si>
  <si>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</si>
  <si>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</si>
  <si>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</si>
  <si>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</si>
  <si>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</si>
  <si>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</si>
  <si>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</si>
  <si>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</si>
  <si>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</si>
  <si>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</si>
  <si>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</si>
  <si>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</si>
  <si>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</si>
  <si>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</si>
  <si>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</si>
  <si>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</si>
  <si>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</si>
  <si>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</si>
  <si>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</si>
  <si>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</si>
  <si>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</si>
  <si>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</si>
  <si>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</si>
  <si>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</si>
  <si>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</si>
  <si>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</si>
  <si>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</si>
  <si>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</si>
  <si>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</si>
  <si>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</si>
  <si>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</si>
  <si>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</si>
  <si>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</si>
  <si>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</si>
  <si>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</si>
  <si>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</si>
  <si>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</si>
  <si>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</si>
  <si>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</si>
  <si>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</si>
  <si>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</si>
  <si>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</si>
  <si>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</si>
  <si>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</si>
  <si>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</si>
  <si>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</si>
  <si>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</si>
  <si>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</si>
  <si>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</si>
  <si>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</si>
  <si>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</si>
  <si>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</si>
  <si>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</si>
  <si>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</si>
  <si>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</si>
  <si>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</si>
  <si>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</si>
  <si>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</si>
  <si>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</si>
  <si>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</si>
  <si>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</si>
  <si>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</si>
  <si>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</si>
  <si>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</si>
  <si>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</si>
  <si>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</si>
  <si>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</si>
  <si>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</si>
  <si>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</si>
  <si>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</si>
  <si>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</si>
  <si>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</si>
  <si>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</si>
  <si>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</si>
  <si>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</si>
  <si>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</si>
  <si>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</si>
  <si>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</si>
  <si>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</si>
  <si>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</si>
  <si>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</si>
  <si>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</si>
  <si>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</si>
  <si>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</si>
  <si>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</si>
  <si>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</si>
  <si>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</si>
  <si>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</si>
  <si>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</si>
  <si>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</si>
  <si>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</si>
  <si>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</si>
  <si>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</si>
  <si>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</si>
  <si>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</si>
  <si>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</si>
  <si>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</si>
  <si>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</si>
  <si>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</si>
  <si>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</si>
  <si>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</si>
  <si>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</si>
  <si>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</si>
  <si>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</si>
  <si>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</si>
  <si>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</si>
  <si>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</si>
  <si>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</si>
  <si>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</si>
  <si>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</si>
  <si>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</si>
  <si>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</si>
  <si>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</si>
  <si>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</si>
  <si>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</si>
  <si>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</si>
  <si>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</si>
  <si>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</si>
  <si>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</si>
  <si>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</si>
  <si>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</si>
  <si>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</si>
  <si>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</si>
  <si>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</si>
  <si>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</si>
  <si>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</si>
  <si>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</si>
  <si>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</si>
  <si>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</si>
  <si>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</si>
  <si>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</si>
  <si>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</si>
  <si>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</si>
  <si>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</si>
  <si>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</si>
  <si>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</si>
  <si>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</si>
  <si>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</si>
  <si>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</si>
  <si>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</si>
  <si>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</si>
  <si>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</si>
  <si>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</si>
  <si>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</si>
  <si>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</si>
  <si>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</si>
  <si>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</si>
  <si>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</si>
  <si>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</si>
  <si>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</si>
  <si>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</si>
  <si>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</si>
  <si>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</si>
  <si>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</si>
  <si>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</si>
  <si>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</si>
  <si>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</si>
  <si>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</si>
  <si>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</si>
  <si>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</si>
  <si>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</si>
  <si>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</si>
  <si>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</si>
  <si>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</si>
  <si>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</si>
  <si>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</si>
  <si>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</si>
  <si>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</si>
  <si>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</si>
  <si>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</si>
  <si>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</si>
  <si>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</si>
  <si>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</si>
  <si>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</si>
  <si>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</si>
  <si>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</si>
  <si>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</si>
  <si>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</si>
  <si>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</si>
  <si>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</si>
  <si>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</si>
  <si>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</si>
  <si>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</si>
  <si>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</si>
  <si>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</si>
  <si>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</si>
  <si>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</si>
  <si>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</si>
  <si>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</si>
  <si>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</si>
  <si>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</si>
  <si>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</si>
  <si>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</si>
  <si>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</si>
  <si>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</si>
  <si>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</si>
  <si>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</si>
  <si>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</si>
  <si>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</si>
  <si>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</si>
  <si>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</si>
  <si>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</si>
  <si>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</si>
  <si>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</si>
  <si>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</si>
  <si>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</si>
  <si>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</si>
  <si>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</si>
  <si>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</si>
  <si>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</si>
  <si>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</si>
  <si>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</si>
  <si>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</si>
  <si>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</si>
  <si>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</si>
  <si>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</si>
  <si>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</si>
  <si>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</si>
  <si>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</si>
  <si>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</si>
  <si>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</si>
  <si>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</si>
  <si>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</si>
  <si>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</si>
  <si>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</si>
  <si>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</si>
  <si>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</si>
  <si>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</si>
  <si>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</si>
  <si>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</si>
  <si>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</si>
  <si>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</si>
  <si>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</si>
  <si>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</si>
  <si>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</si>
  <si>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</si>
  <si>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</si>
  <si>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</si>
  <si>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</si>
  <si>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</si>
  <si>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</si>
  <si>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</si>
  <si>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</si>
  <si>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</si>
  <si>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</si>
  <si>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</si>
  <si>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</si>
  <si>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</si>
  <si>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</si>
  <si>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</si>
  <si>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</si>
  <si>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</si>
  <si>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</si>
  <si>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</si>
  <si>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</si>
  <si>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</si>
  <si>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</si>
  <si>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</si>
  <si>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</si>
  <si>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</si>
  <si>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</si>
  <si>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</si>
  <si>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</si>
  <si>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</si>
  <si>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</si>
  <si>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</si>
  <si>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</si>
  <si>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</si>
  <si>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</si>
  <si>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</si>
  <si>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</si>
  <si>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</si>
  <si>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</si>
  <si>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</si>
  <si>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</si>
  <si>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</si>
  <si>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</si>
  <si>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</si>
  <si>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</si>
  <si>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</si>
  <si>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</si>
  <si>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</si>
  <si>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</si>
  <si>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</si>
  <si>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</si>
  <si>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</si>
  <si>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</si>
  <si>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</si>
  <si>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</si>
  <si>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</si>
  <si>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</si>
  <si>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</si>
  <si>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</si>
  <si>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</si>
  <si>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</si>
  <si>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</si>
  <si>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</si>
  <si>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</si>
  <si>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</si>
  <si>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</si>
  <si>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</si>
  <si>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</si>
  <si>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</si>
  <si>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</si>
  <si>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</si>
  <si>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</si>
  <si>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</si>
  <si>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</si>
  <si>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</si>
  <si>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</si>
  <si>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</si>
  <si>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</si>
  <si>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</si>
  <si>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</si>
  <si>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</si>
  <si>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</si>
  <si>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</si>
  <si>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</si>
  <si>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</si>
  <si>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</si>
  <si>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</si>
  <si>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</si>
  <si>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</si>
  <si>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</si>
  <si>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</si>
  <si>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</si>
  <si>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</si>
  <si>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</si>
  <si>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</si>
  <si>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</si>
  <si>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</si>
  <si>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</si>
  <si>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</si>
  <si>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</si>
  <si>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</si>
  <si>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</si>
  <si>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</si>
  <si>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</si>
  <si>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</si>
  <si>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</si>
  <si>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</si>
  <si>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</si>
  <si>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</si>
  <si>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</si>
  <si>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</si>
  <si>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</si>
  <si>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</si>
  <si>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</si>
  <si>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</si>
  <si>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</si>
  <si>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</si>
  <si>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</si>
  <si>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</si>
  <si>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</si>
  <si>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</si>
  <si>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</si>
  <si>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</si>
  <si>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</si>
  <si>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</si>
  <si>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</si>
  <si>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</si>
  <si>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</si>
  <si>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</si>
  <si>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</si>
  <si>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</si>
  <si>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</si>
  <si>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</si>
  <si>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</si>
  <si>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</si>
  <si>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</si>
  <si>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</si>
  <si>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</si>
  <si>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</si>
  <si>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</si>
  <si>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</si>
  <si>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</si>
  <si>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</si>
  <si>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</si>
  <si>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</si>
  <si>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</si>
  <si>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</si>
  <si>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</si>
  <si>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</si>
  <si>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</si>
  <si>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</si>
  <si>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</si>
  <si>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</si>
  <si>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</si>
  <si>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</si>
  <si>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</si>
  <si>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</si>
  <si>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</si>
  <si>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</si>
  <si>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</si>
  <si>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</si>
  <si>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</si>
  <si>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</si>
  <si>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</si>
  <si>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</si>
  <si>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</si>
  <si>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</si>
  <si>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</si>
  <si>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</si>
  <si>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</si>
  <si>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</si>
  <si>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</si>
  <si>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</si>
  <si>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</si>
  <si>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</si>
  <si>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</si>
  <si>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</si>
  <si>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</si>
  <si>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</si>
  <si>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</si>
  <si>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</si>
  <si>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</si>
  <si>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</si>
  <si>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</si>
  <si>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</si>
  <si>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</si>
  <si>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</si>
  <si>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</si>
  <si>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</si>
  <si>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</si>
  <si>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</si>
  <si>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</si>
  <si>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</si>
  <si>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</si>
  <si>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</si>
  <si>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</si>
  <si>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</si>
  <si>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</si>
  <si>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</si>
  <si>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</si>
  <si>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</si>
  <si>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</si>
  <si>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</si>
  <si>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</si>
  <si>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</si>
  <si>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</si>
  <si>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</si>
  <si>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</si>
  <si>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</si>
  <si>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</si>
  <si>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</si>
  <si>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</si>
  <si>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</si>
  <si>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</si>
  <si>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</si>
  <si>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</si>
  <si>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</si>
  <si>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</si>
  <si>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</si>
  <si>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</si>
  <si>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</si>
  <si>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</si>
  <si>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</si>
  <si>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</si>
  <si>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</si>
  <si>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</si>
  <si>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</si>
  <si>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</si>
  <si>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</si>
  <si>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</si>
  <si>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</si>
  <si>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</si>
  <si>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</si>
  <si>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</si>
  <si>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</si>
  <si>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</si>
  <si>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</si>
  <si>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</si>
  <si>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</si>
  <si>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</si>
  <si>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</si>
  <si>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</si>
  <si>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</si>
  <si>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</si>
  <si>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</si>
  <si>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</si>
  <si>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</si>
  <si>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</si>
  <si>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</si>
  <si>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</si>
  <si>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</si>
  <si>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</si>
  <si>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</si>
  <si>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</si>
  <si>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</si>
  <si>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</si>
  <si>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</si>
  <si>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</si>
  <si>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</si>
  <si>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</si>
  <si>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</si>
  <si>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</si>
  <si>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</si>
  <si>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</si>
  <si>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</si>
  <si>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</si>
  <si>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</si>
  <si>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</si>
  <si>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</si>
  <si>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</si>
  <si>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</si>
  <si>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</si>
  <si>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</si>
  <si>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</si>
  <si>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</si>
  <si>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</si>
  <si>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</si>
  <si>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</si>
  <si>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</si>
  <si>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</si>
  <si>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</si>
  <si>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</si>
  <si>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</si>
  <si>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</si>
  <si>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</si>
  <si>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</si>
  <si>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</si>
  <si>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</si>
  <si>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</si>
  <si>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</si>
  <si>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</si>
  <si>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</si>
  <si>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</si>
  <si>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</si>
  <si>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</si>
  <si>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</si>
  <si>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</si>
  <si>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</si>
  <si>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</si>
  <si>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</si>
  <si>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</si>
  <si>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</si>
  <si>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</si>
  <si>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</si>
  <si>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</si>
  <si>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</si>
  <si>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</si>
  <si>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</si>
  <si>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</si>
  <si>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</si>
  <si>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</si>
  <si>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</si>
  <si>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</si>
  <si>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</si>
  <si>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</si>
  <si>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</si>
  <si>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</si>
  <si>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</si>
  <si>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</si>
  <si>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</si>
  <si>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</si>
  <si>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</si>
  <si>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</si>
  <si>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</si>
  <si>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</si>
  <si>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</si>
  <si>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</si>
  <si>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</si>
  <si>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</si>
  <si>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</si>
  <si>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</si>
  <si>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</si>
  <si>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</si>
  <si>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</si>
  <si>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</si>
  <si>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</si>
  <si>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</si>
  <si>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</si>
  <si>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</si>
  <si>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</si>
  <si>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</si>
  <si>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</si>
  <si>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</si>
  <si>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</si>
  <si>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</si>
  <si>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</si>
  <si>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</si>
  <si>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</si>
  <si>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</si>
  <si>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</si>
  <si>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</si>
  <si>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</si>
  <si>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</si>
  <si>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</si>
  <si>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</si>
  <si>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</si>
  <si>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</si>
  <si>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</si>
  <si>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</si>
  <si>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</si>
  <si>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</si>
  <si>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</si>
  <si>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</si>
  <si>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</si>
  <si>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</si>
  <si>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</si>
  <si>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</si>
  <si>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</si>
  <si>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</si>
  <si>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</si>
  <si>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</si>
  <si>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</si>
  <si>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</si>
  <si>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</si>
  <si>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</si>
  <si>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</si>
  <si>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</si>
  <si>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</si>
  <si>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</si>
  <si>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</si>
  <si>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</si>
  <si>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</si>
  <si>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</si>
  <si>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</si>
  <si>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</si>
  <si>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</si>
  <si>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</si>
  <si>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</si>
  <si>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</si>
  <si>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</si>
  <si>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</si>
  <si>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</si>
  <si>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</si>
  <si>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</si>
  <si>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</si>
  <si>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</si>
  <si>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</si>
  <si>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</si>
  <si>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</si>
  <si>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</si>
  <si>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</si>
  <si>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</si>
  <si>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</si>
  <si>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</si>
  <si>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</si>
  <si>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</si>
  <si>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</si>
  <si>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</si>
  <si>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</si>
  <si>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</si>
  <si>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</si>
  <si>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</si>
  <si>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</si>
  <si>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</si>
  <si>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</si>
  <si>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</si>
  <si>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</si>
  <si>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</si>
  <si>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</si>
  <si>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</si>
  <si>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</si>
  <si>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</si>
  <si>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</si>
  <si>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</si>
  <si>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</si>
  <si>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</si>
  <si>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</si>
  <si>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</si>
  <si>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</si>
  <si>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</si>
  <si>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</si>
  <si>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</si>
  <si>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</si>
  <si>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</si>
  <si>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</si>
  <si>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</si>
  <si>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</si>
  <si>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</si>
  <si>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</si>
  <si>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</si>
  <si>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</si>
  <si>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</si>
  <si>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</si>
  <si>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</si>
  <si>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</si>
  <si>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</si>
  <si>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</si>
  <si>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</si>
  <si>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</si>
  <si>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</si>
  <si>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</si>
  <si>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</si>
  <si>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</si>
  <si>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</si>
  <si>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</si>
  <si>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</si>
  <si>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</si>
  <si>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</si>
  <si>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</si>
  <si>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</si>
  <si>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</si>
  <si>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</si>
  <si>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</si>
  <si>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</si>
  <si>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</si>
  <si>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</si>
  <si>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</si>
  <si>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</si>
  <si>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</si>
  <si>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</si>
  <si>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</si>
  <si>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</si>
  <si>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</si>
  <si>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</si>
  <si>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</si>
  <si>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</si>
  <si>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</si>
  <si>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</si>
  <si>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</si>
  <si>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</si>
  <si>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</si>
  <si>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</si>
  <si>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</si>
  <si>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</si>
  <si>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</si>
  <si>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</si>
  <si>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</si>
  <si>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</si>
  <si>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</si>
  <si>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</si>
  <si>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</si>
  <si>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</si>
  <si>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</si>
  <si>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</si>
  <si>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</si>
  <si>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</si>
  <si>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</si>
  <si>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</si>
  <si>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</si>
  <si>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</si>
  <si>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</si>
  <si>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</si>
  <si>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</si>
  <si>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</si>
  <si>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</si>
  <si>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</si>
  <si>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</si>
  <si>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</si>
  <si>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</si>
  <si>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</si>
  <si>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</si>
  <si>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</si>
  <si>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</si>
  <si>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</si>
  <si>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</si>
  <si>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</si>
  <si>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</si>
  <si>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</si>
  <si>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</si>
  <si>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</si>
  <si>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</si>
  <si>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</si>
  <si>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</si>
  <si>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</si>
  <si>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</si>
  <si>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</si>
  <si>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</si>
  <si>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</si>
  <si>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</si>
  <si>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</si>
  <si>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</si>
  <si>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</si>
  <si>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</si>
  <si>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</si>
  <si>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</si>
  <si>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</si>
  <si>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</si>
  <si>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</si>
  <si>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</si>
  <si>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</si>
  <si>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</si>
  <si>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</si>
  <si>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</si>
  <si>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</si>
  <si>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</si>
  <si>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</si>
  <si>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</si>
  <si>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</si>
  <si>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</si>
  <si>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</si>
  <si>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</si>
  <si>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</si>
  <si>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</si>
  <si>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</si>
  <si>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</si>
  <si>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</si>
  <si>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</si>
  <si>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</si>
  <si>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</si>
  <si>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</si>
  <si>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</si>
  <si>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</si>
  <si>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</si>
  <si>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</si>
  <si>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</si>
  <si>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</si>
  <si>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</si>
  <si>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</si>
  <si>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</si>
  <si>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</si>
  <si>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</si>
  <si>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</si>
  <si>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</si>
  <si>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</si>
  <si>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</si>
  <si>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</si>
  <si>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</si>
  <si>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</si>
  <si>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</si>
  <si>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</si>
  <si>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</si>
  <si>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</si>
  <si>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</si>
  <si>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</si>
  <si>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</si>
  <si>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</si>
  <si>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</si>
  <si>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</si>
  <si>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</si>
  <si>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</si>
  <si>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</si>
  <si>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</si>
  <si>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</si>
  <si>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</si>
  <si>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</si>
  <si>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</si>
  <si>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</si>
  <si>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</si>
  <si>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</si>
  <si>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</si>
  <si>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</si>
  <si>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</si>
  <si>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</si>
  <si>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</si>
  <si>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</si>
  <si>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</si>
  <si>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</si>
  <si>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</si>
  <si>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</si>
  <si>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</si>
  <si>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</si>
  <si>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</si>
  <si>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</si>
  <si>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</si>
  <si>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</si>
  <si>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</si>
  <si>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</si>
  <si>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</si>
  <si>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</si>
  <si>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</si>
  <si>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</si>
  <si>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</si>
  <si>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</si>
  <si>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</si>
  <si>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</si>
  <si>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</si>
  <si>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</si>
  <si>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</si>
  <si>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</si>
  <si>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</si>
  <si>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</si>
  <si>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</si>
  <si>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</si>
  <si>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</si>
  <si>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</si>
  <si>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</si>
  <si>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</si>
  <si>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</si>
  <si>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</si>
  <si>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</si>
  <si>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</si>
  <si>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</si>
  <si>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</si>
  <si>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</si>
  <si>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</si>
  <si>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</si>
  <si>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</si>
  <si>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</si>
  <si>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</si>
  <si>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</si>
  <si>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</si>
  <si>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</si>
  <si>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</si>
  <si>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</si>
  <si>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</si>
  <si>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</si>
  <si>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</si>
  <si>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</si>
  <si>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</si>
  <si>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</si>
  <si>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</si>
  <si>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</si>
  <si>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</si>
  <si>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</si>
  <si>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</si>
  <si>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</si>
  <si>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</si>
  <si>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</si>
  <si>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</si>
  <si>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</si>
  <si>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</si>
  <si>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</si>
  <si>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</si>
  <si>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</si>
  <si>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</si>
  <si>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</si>
  <si>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</si>
  <si>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</si>
  <si>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</si>
  <si>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</si>
  <si>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</si>
  <si>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</si>
  <si>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</si>
  <si>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</si>
  <si>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</si>
  <si>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</si>
  <si>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</si>
  <si>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</si>
  <si>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</si>
  <si>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</si>
  <si>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</si>
  <si>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</si>
  <si>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</si>
  <si>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</si>
  <si>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</si>
  <si>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</si>
  <si>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</si>
  <si>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</si>
  <si>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</si>
  <si>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</si>
  <si>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</si>
  <si>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</si>
  <si>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</si>
  <si>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</si>
  <si>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</si>
  <si>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</si>
  <si>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</si>
  <si>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</si>
  <si>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</si>
  <si>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</si>
  <si>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</si>
  <si>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</si>
  <si>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</si>
  <si>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</si>
  <si>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</si>
  <si>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</si>
  <si>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</si>
  <si>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</si>
  <si>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</si>
  <si>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</si>
  <si>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</si>
  <si>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</si>
  <si>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</si>
  <si>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</si>
  <si>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</si>
  <si>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</si>
  <si>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</si>
  <si>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</si>
  <si>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</si>
  <si>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</si>
  <si>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</si>
  <si>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</si>
  <si>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</si>
  <si>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</si>
  <si>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</si>
  <si>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</si>
  <si>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</si>
  <si>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</si>
  <si>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</si>
  <si>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</si>
  <si>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</si>
  <si>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</si>
  <si>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</si>
  <si>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</si>
  <si>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</si>
  <si>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</si>
  <si>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</si>
  <si>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</si>
  <si>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</si>
  <si>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</si>
  <si>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</si>
  <si>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</si>
  <si>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</si>
  <si>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</si>
  <si>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</si>
  <si>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</si>
  <si>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</si>
  <si>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</si>
  <si>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</si>
  <si>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</si>
  <si>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</si>
  <si>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</si>
  <si>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</si>
  <si>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</si>
  <si>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</si>
  <si>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</si>
  <si>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</si>
  <si>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</si>
  <si>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</si>
  <si>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</si>
  <si>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</si>
  <si>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</si>
  <si>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</si>
  <si>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</si>
  <si>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</si>
  <si>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</si>
  <si>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</si>
  <si>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</si>
  <si>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</si>
  <si>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</si>
  <si>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</si>
  <si>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</si>
  <si>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</si>
  <si>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</si>
  <si>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</si>
  <si>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</si>
  <si>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</si>
  <si>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</si>
  <si>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</si>
  <si>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</si>
  <si>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</si>
  <si>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</si>
  <si>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</si>
  <si>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</si>
  <si>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</si>
  <si>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</si>
  <si>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</si>
  <si>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</si>
  <si>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</si>
  <si>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</si>
  <si>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</si>
  <si>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</si>
  <si>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</si>
  <si>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</si>
  <si>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</si>
  <si>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</si>
  <si>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</si>
  <si>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</si>
  <si>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</si>
  <si>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</si>
  <si>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</si>
  <si>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</si>
  <si>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</si>
  <si>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</si>
  <si>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</si>
  <si>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</si>
  <si>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</si>
  <si>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</si>
  <si>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</si>
  <si>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</si>
  <si>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</si>
  <si>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</si>
  <si>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</si>
  <si>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</si>
  <si>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</si>
  <si>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</si>
  <si>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</si>
  <si>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</si>
  <si>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</si>
  <si>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</si>
  <si>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</si>
  <si>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</si>
  <si>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</si>
  <si>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</si>
  <si>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</si>
  <si>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</si>
  <si>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</si>
  <si>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</si>
  <si>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</si>
  <si>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</si>
  <si>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</si>
  <si>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</si>
  <si>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</si>
  <si>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</si>
  <si>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</si>
  <si>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</si>
  <si>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</si>
  <si>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</si>
  <si>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</si>
  <si>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</si>
  <si>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</si>
  <si>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</si>
  <si>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</si>
  <si>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</si>
  <si>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</si>
  <si>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</si>
  <si>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</si>
  <si>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</si>
  <si>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</si>
  <si>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</si>
  <si>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</si>
  <si>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</si>
  <si>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</si>
  <si>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</si>
  <si>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</si>
  <si>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</si>
  <si>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</si>
  <si>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</si>
  <si>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</si>
  <si>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</si>
  <si>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</si>
  <si>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</si>
  <si>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</si>
  <si>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</si>
  <si>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</si>
  <si>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</si>
  <si>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</si>
  <si>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</si>
  <si>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</si>
  <si>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</si>
  <si>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</si>
  <si>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</si>
  <si>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</si>
  <si>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</si>
  <si>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</si>
  <si>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</si>
  <si>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</si>
  <si>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</si>
  <si>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</si>
  <si>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</si>
  <si>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</si>
  <si>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</si>
  <si>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</si>
  <si>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</si>
  <si>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</si>
  <si>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</si>
  <si>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</si>
  <si>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</si>
  <si>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</si>
  <si>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</si>
  <si>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</si>
  <si>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</si>
  <si>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</si>
  <si>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</si>
  <si>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</si>
  <si>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</si>
  <si>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</si>
  <si>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</si>
  <si>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</si>
  <si>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</si>
  <si>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</si>
  <si>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</si>
  <si>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</si>
  <si>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</si>
  <si>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</si>
  <si>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</si>
  <si>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</si>
  <si>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</si>
  <si>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</si>
  <si>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</si>
  <si>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</si>
  <si>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</si>
  <si>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</si>
  <si>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</si>
  <si>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</si>
  <si>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</si>
  <si>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</si>
  <si>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</si>
  <si>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</si>
  <si>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</si>
  <si>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</si>
  <si>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</si>
  <si>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</si>
  <si>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</si>
  <si>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</si>
  <si>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</si>
  <si>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</si>
  <si>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</si>
  <si>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</si>
  <si>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</si>
  <si>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</si>
  <si>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</si>
  <si>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</si>
  <si>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</si>
  <si>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</si>
  <si>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</si>
  <si>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</si>
  <si>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</si>
  <si>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</si>
  <si>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</si>
  <si>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</si>
  <si>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</si>
  <si>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</si>
  <si>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</si>
  <si>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</si>
  <si>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</si>
  <si>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</si>
  <si>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</si>
  <si>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</si>
  <si>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</si>
  <si>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</si>
  <si>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</si>
  <si>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</si>
  <si>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</si>
  <si>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</si>
  <si>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</si>
  <si>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</si>
  <si>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</si>
  <si>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</si>
  <si>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</si>
  <si>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</si>
  <si>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</si>
  <si>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</si>
  <si>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</si>
  <si>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</si>
  <si>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</si>
  <si>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</si>
  <si>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</si>
  <si>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</si>
  <si>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</si>
  <si>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</si>
  <si>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</si>
  <si>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</si>
  <si>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</si>
  <si>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</si>
  <si>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</si>
  <si>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</si>
  <si>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</si>
  <si>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</si>
  <si>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</si>
  <si>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</si>
  <si>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</si>
  <si>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</si>
  <si>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</si>
  <si>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</si>
  <si>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</si>
  <si>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</si>
  <si>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</si>
  <si>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</si>
  <si>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</si>
  <si>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</si>
  <si>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</si>
  <si>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</si>
  <si>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</si>
  <si>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</si>
  <si>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</si>
  <si>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</si>
  <si>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</si>
  <si>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</si>
  <si>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</si>
  <si>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</si>
  <si>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</si>
  <si>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</si>
  <si>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</si>
  <si>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</si>
  <si>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</si>
  <si>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</si>
  <si>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</si>
  <si>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</si>
  <si>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</si>
  <si>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</si>
  <si>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</si>
  <si>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</si>
  <si>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</si>
  <si>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</si>
  <si>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</si>
  <si>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</si>
  <si>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</si>
  <si>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</si>
  <si>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</si>
  <si>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</si>
  <si>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</si>
  <si>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</si>
  <si>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</si>
  <si>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</si>
  <si>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</si>
  <si>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</si>
  <si>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</si>
  <si>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</si>
  <si>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</si>
  <si>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</si>
  <si>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</si>
  <si>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</si>
  <si>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</si>
  <si>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</si>
  <si>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</si>
  <si>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</si>
  <si>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</si>
  <si>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</si>
  <si>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</si>
  <si>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</si>
  <si>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</si>
  <si>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</si>
  <si>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</si>
  <si>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</si>
  <si>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</si>
  <si>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</si>
  <si>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</si>
  <si>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</si>
  <si>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</si>
  <si>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</si>
  <si>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</si>
  <si>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</si>
  <si>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</si>
  <si>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</si>
  <si>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</si>
  <si>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</si>
  <si>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</si>
  <si>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</si>
  <si>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</si>
  <si>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</si>
  <si>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</si>
  <si>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</si>
  <si>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</si>
  <si>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</si>
  <si>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</si>
  <si>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</si>
  <si>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</si>
  <si>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</si>
  <si>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</si>
  <si>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</si>
  <si>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</si>
  <si>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</si>
  <si>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</si>
  <si>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</si>
  <si>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</si>
  <si>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</si>
  <si>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</si>
  <si>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</si>
  <si>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</si>
  <si>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</si>
  <si>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</si>
  <si>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</si>
  <si>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</si>
  <si>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</si>
  <si>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</si>
  <si>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</si>
  <si>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</si>
  <si>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</si>
  <si>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</si>
  <si>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</si>
  <si>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</si>
  <si>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</si>
  <si>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</si>
  <si>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</si>
  <si>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</si>
  <si>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</si>
  <si>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</si>
  <si>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</si>
  <si>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</si>
  <si>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</si>
  <si>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</si>
  <si>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</si>
  <si>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</si>
  <si>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</si>
  <si>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</si>
  <si>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</si>
  <si>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</si>
  <si>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</si>
  <si>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</si>
  <si>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</si>
  <si>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</si>
  <si>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</si>
  <si>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</si>
  <si>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</si>
  <si>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</si>
  <si>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</si>
  <si>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</si>
  <si>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</si>
  <si>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</si>
  <si>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</si>
  <si>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</si>
  <si>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</si>
  <si>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</si>
  <si>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</si>
  <si>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</si>
  <si>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</si>
  <si>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</si>
  <si>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</si>
  <si>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</si>
  <si>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</si>
  <si>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</si>
  <si>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</si>
  <si>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</si>
  <si>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</si>
  <si>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</si>
  <si>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</si>
  <si>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</si>
  <si>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</si>
  <si>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</si>
  <si>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</si>
  <si>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</si>
  <si>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</si>
  <si>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</si>
  <si>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</si>
  <si>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</si>
  <si>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</si>
  <si>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</si>
  <si>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</si>
  <si>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</si>
  <si>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</si>
  <si>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</si>
  <si>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</si>
  <si>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</si>
  <si>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</si>
  <si>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</si>
  <si>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</si>
  <si>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</si>
  <si>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</si>
  <si>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</si>
  <si>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</si>
  <si>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</si>
  <si>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</si>
  <si>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</si>
  <si>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</si>
  <si>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</si>
  <si>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</si>
  <si>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</si>
  <si>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</si>
  <si>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</si>
  <si>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</si>
  <si>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</si>
  <si>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</si>
  <si>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</si>
  <si>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</si>
  <si>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</si>
  <si>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</si>
  <si>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</si>
  <si>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</si>
  <si>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</si>
  <si>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</si>
  <si>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</si>
  <si>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</si>
  <si>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</si>
  <si>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</si>
  <si>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</si>
  <si>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</si>
  <si>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</si>
  <si>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</si>
  <si>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</si>
  <si>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</si>
  <si>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</si>
  <si>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</si>
  <si>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</si>
  <si>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</si>
  <si>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</si>
  <si>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</si>
  <si>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</si>
  <si>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</si>
  <si>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</si>
  <si>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</si>
  <si>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</si>
  <si>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</si>
  <si>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</si>
  <si>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</si>
  <si>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</si>
  <si>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</si>
  <si>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</si>
  <si>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</si>
  <si>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</si>
  <si>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</si>
  <si>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</si>
  <si>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</si>
  <si>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</si>
  <si>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</si>
  <si>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</si>
  <si>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</si>
  <si>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</si>
  <si>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</si>
  <si>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</si>
  <si>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</si>
  <si>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</si>
  <si>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</si>
  <si>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</si>
  <si>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</si>
  <si>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</si>
  <si>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</si>
  <si>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</si>
  <si>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</si>
  <si>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</si>
  <si>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</si>
  <si>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</si>
  <si>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</si>
  <si>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</si>
  <si>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</si>
  <si>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</si>
  <si>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</si>
  <si>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</si>
  <si>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</si>
  <si>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</si>
  <si>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</si>
  <si>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</si>
  <si>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</si>
  <si>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</si>
  <si>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</si>
  <si>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</si>
  <si>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</si>
  <si>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</si>
  <si>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</si>
  <si>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</si>
  <si>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</si>
  <si>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</si>
  <si>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</si>
  <si>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</si>
  <si>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</si>
  <si>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</si>
  <si>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</si>
  <si>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</si>
  <si>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</si>
  <si>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</si>
  <si>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</si>
  <si>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</si>
  <si>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</si>
  <si>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</si>
  <si>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</si>
  <si>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</si>
  <si>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</si>
  <si>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</si>
  <si>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</si>
  <si>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</si>
  <si>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</si>
  <si>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</si>
  <si>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</si>
  <si>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</si>
  <si>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</si>
  <si>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</si>
  <si>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</si>
  <si>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</si>
  <si>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</si>
  <si>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</si>
  <si>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</si>
  <si>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</si>
  <si>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</si>
  <si>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</si>
  <si>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</si>
  <si>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</si>
  <si>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</si>
  <si>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</si>
  <si>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</si>
  <si>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</si>
  <si>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</si>
  <si>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</si>
  <si>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</si>
  <si>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</si>
  <si>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</si>
  <si>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</si>
  <si>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</si>
  <si>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</si>
  <si>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</si>
  <si>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</si>
  <si>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</si>
  <si>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</si>
  <si>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</si>
  <si>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</si>
  <si>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</si>
  <si>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</si>
  <si>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</si>
  <si>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</si>
  <si>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</si>
  <si>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</si>
  <si>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</si>
  <si>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</si>
  <si>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</si>
  <si>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</si>
  <si>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</si>
  <si>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</si>
  <si>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</si>
  <si>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</si>
  <si>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</si>
  <si>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</si>
  <si>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</si>
  <si>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</si>
  <si>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</si>
  <si>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</si>
  <si>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</si>
  <si>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</si>
  <si>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</si>
  <si>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</si>
  <si>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</si>
  <si>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</si>
  <si>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</si>
  <si>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</si>
  <si>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</si>
  <si>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</si>
  <si>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</si>
  <si>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</si>
  <si>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</si>
  <si>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</si>
  <si>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</si>
  <si>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</si>
  <si>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</si>
  <si>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</si>
  <si>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</si>
  <si>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</si>
  <si>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</si>
  <si>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</si>
  <si>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</si>
  <si>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</si>
  <si>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</si>
  <si>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</si>
  <si>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</si>
  <si>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</si>
  <si>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</si>
  <si>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</si>
  <si>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</si>
  <si>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</si>
  <si>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</si>
  <si>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</si>
  <si>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</si>
  <si>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</si>
  <si>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</si>
  <si>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</si>
  <si>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</si>
  <si>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</si>
  <si>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</si>
  <si>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</si>
  <si>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</si>
  <si>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</si>
  <si>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</si>
  <si>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</si>
  <si>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</si>
  <si>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</si>
  <si>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</si>
  <si>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</si>
  <si>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</si>
  <si>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</si>
  <si>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</si>
  <si>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</si>
  <si>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</si>
  <si>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</si>
  <si>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</si>
  <si>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</si>
  <si>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</si>
  <si>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</si>
  <si>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</si>
  <si>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</si>
  <si>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</si>
  <si>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</si>
  <si>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</si>
  <si>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</si>
  <si>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</si>
  <si>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</si>
  <si>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</si>
  <si>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</si>
  <si>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</si>
  <si>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</si>
  <si>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</si>
  <si>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</si>
  <si>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</si>
  <si>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</si>
  <si>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</si>
  <si>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</si>
  <si>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</si>
  <si>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</si>
  <si>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</si>
  <si>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</si>
  <si>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</si>
  <si>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</si>
  <si>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</si>
  <si>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</si>
  <si>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</si>
  <si>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</si>
  <si>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</si>
  <si>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</si>
  <si>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</si>
  <si>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</si>
  <si>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</si>
  <si>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</si>
  <si>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</si>
  <si>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</si>
  <si>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</si>
  <si>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</si>
  <si>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</si>
  <si>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</si>
  <si>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</si>
  <si>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</si>
  <si>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</si>
  <si>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</si>
  <si>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</si>
  <si>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</si>
  <si>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</si>
  <si>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</si>
  <si>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</si>
  <si>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</si>
  <si>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</si>
  <si>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</si>
  <si>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</si>
  <si>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</si>
  <si>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</si>
  <si>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</si>
  <si>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</si>
  <si>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</si>
  <si>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</si>
  <si>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</si>
  <si>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</si>
  <si>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</si>
  <si>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</si>
  <si>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</si>
  <si>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</si>
  <si>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</si>
  <si>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</si>
  <si>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</si>
  <si>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</si>
  <si>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</si>
  <si>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</si>
  <si>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</si>
  <si>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</si>
  <si>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</si>
  <si>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</si>
  <si>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</si>
  <si>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</si>
  <si>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</si>
  <si>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</si>
  <si>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</si>
  <si>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</si>
  <si>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</si>
  <si>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</si>
  <si>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</si>
  <si>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</si>
  <si>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</si>
  <si>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</si>
  <si>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</si>
  <si>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</si>
  <si>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</si>
  <si>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</si>
  <si>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</si>
  <si>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</si>
  <si>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</si>
  <si>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</si>
  <si>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</si>
  <si>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</si>
  <si>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</si>
  <si>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</si>
  <si>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</si>
  <si>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</si>
  <si>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</si>
  <si>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</si>
  <si>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</si>
  <si>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</si>
  <si>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</si>
  <si>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</si>
  <si>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</si>
  <si>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</si>
  <si>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</si>
  <si>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</si>
  <si>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</si>
  <si>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</si>
  <si>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</si>
  <si>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</si>
  <si>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</si>
  <si>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</si>
  <si>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</si>
  <si>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</si>
  <si>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</si>
  <si>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</si>
  <si>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</si>
  <si>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</si>
  <si>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</si>
  <si>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</si>
  <si>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</si>
  <si>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</si>
  <si>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</si>
  <si>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</si>
  <si>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</si>
  <si>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</si>
  <si>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</si>
  <si>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</si>
  <si>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</si>
  <si>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</si>
  <si>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</si>
  <si>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</si>
  <si>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</si>
  <si>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</si>
  <si>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</si>
  <si>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</si>
  <si>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</si>
  <si>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</si>
  <si>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</si>
  <si>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</si>
  <si>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</si>
  <si>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</si>
  <si>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</si>
  <si>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</si>
  <si>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</si>
  <si>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</si>
  <si>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</si>
  <si>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</si>
  <si>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</si>
  <si>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</si>
  <si>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</si>
  <si>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</si>
  <si>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</si>
  <si>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</si>
  <si>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</si>
  <si>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</si>
  <si>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</si>
  <si>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</si>
  <si>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</si>
  <si>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</si>
  <si>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</si>
  <si>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</si>
  <si>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</si>
  <si>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</si>
  <si>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</si>
  <si>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</si>
  <si>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</si>
  <si>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</si>
  <si>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</si>
  <si>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</si>
  <si>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</si>
  <si>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</si>
  <si>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</si>
  <si>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</si>
  <si>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</si>
  <si>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</si>
  <si>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</si>
  <si>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</si>
  <si>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</si>
  <si>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</si>
  <si>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</si>
  <si>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</si>
  <si>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</si>
  <si>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</si>
  <si>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</si>
  <si>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</si>
  <si>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</si>
  <si>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</si>
  <si>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</si>
  <si>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</si>
  <si>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</si>
  <si>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</si>
  <si>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</si>
  <si>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</si>
  <si>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</si>
  <si>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</si>
  <si>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</si>
  <si>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</si>
  <si>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</si>
  <si>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</si>
  <si>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</si>
  <si>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</si>
  <si>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</si>
  <si>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</si>
  <si>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</si>
  <si>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</si>
  <si>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</si>
  <si>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</si>
  <si>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</si>
  <si>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</si>
  <si>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</si>
  <si>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</si>
  <si>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</si>
  <si>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</si>
  <si>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</si>
  <si>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</si>
  <si>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</si>
  <si>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</si>
  <si>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</si>
  <si>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</si>
  <si>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</si>
  <si>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</si>
  <si>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</si>
  <si>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</si>
  <si>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</si>
  <si>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</si>
  <si>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</si>
  <si>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</si>
  <si>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</si>
  <si>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</si>
  <si>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</si>
  <si>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</si>
  <si>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</si>
  <si>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</si>
  <si>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</si>
  <si>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</si>
  <si>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</si>
  <si>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</si>
  <si>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</si>
  <si>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</si>
  <si>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</si>
  <si>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</si>
  <si>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</si>
  <si>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</si>
  <si>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</si>
  <si>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</si>
  <si>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</si>
  <si>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</si>
  <si>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</si>
  <si>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</si>
  <si>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</si>
  <si>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</si>
  <si>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</si>
  <si>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</si>
  <si>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</si>
  <si>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</si>
  <si>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</si>
  <si>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</si>
  <si>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</si>
  <si>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</si>
  <si>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</si>
  <si>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</si>
  <si>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</si>
  <si>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</si>
  <si>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</si>
  <si>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</si>
  <si>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</si>
  <si>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</si>
  <si>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</si>
  <si>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</si>
  <si>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</si>
  <si>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</si>
  <si>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</si>
  <si>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</si>
  <si>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</si>
  <si>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</si>
  <si>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</si>
  <si>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</si>
  <si>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</si>
  <si>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</si>
  <si>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</si>
  <si>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</si>
  <si>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</si>
  <si>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</si>
  <si>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</si>
  <si>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</si>
  <si>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</si>
  <si>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</si>
  <si>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</si>
  <si>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</si>
  <si>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</si>
  <si>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</si>
  <si>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</si>
  <si>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</si>
  <si>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</si>
  <si>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</si>
  <si>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</si>
  <si>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</si>
  <si>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</si>
  <si>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</si>
  <si>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</si>
  <si>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</si>
  <si>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</si>
  <si>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</si>
  <si>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</si>
  <si>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</si>
  <si>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</si>
  <si>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</si>
  <si>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</si>
  <si>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</si>
  <si>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</si>
  <si>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</si>
  <si>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</si>
  <si>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</si>
  <si>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</si>
  <si>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</si>
  <si>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</si>
  <si>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</si>
  <si>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</si>
  <si>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</si>
  <si>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</si>
  <si>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</si>
  <si>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</si>
  <si>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</si>
  <si>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</si>
  <si>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</si>
  <si>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</si>
  <si>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</si>
  <si>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</si>
  <si>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</si>
  <si>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</si>
  <si>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</si>
  <si>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</si>
  <si>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</si>
  <si>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</si>
  <si>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</si>
  <si>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</si>
  <si>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</si>
  <si>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</si>
  <si>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</si>
  <si>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</si>
  <si>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</si>
  <si>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</si>
  <si>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</si>
  <si>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</si>
  <si>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</si>
  <si>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</si>
  <si>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</si>
  <si>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</si>
  <si>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</si>
  <si>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</si>
  <si>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</si>
  <si>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</si>
  <si>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</si>
  <si>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</si>
  <si>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</si>
  <si>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</si>
  <si>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</si>
  <si>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</si>
  <si>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</si>
  <si>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</si>
  <si>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</si>
  <si>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</si>
  <si>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</si>
  <si>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</si>
  <si>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</si>
  <si>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</si>
  <si>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</si>
  <si>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</si>
  <si>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</si>
  <si>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</si>
  <si>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</si>
  <si>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</si>
  <si>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</si>
  <si>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</si>
  <si>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</si>
  <si>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</si>
  <si>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</si>
  <si>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</si>
  <si>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</si>
  <si>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</si>
  <si>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</si>
  <si>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</si>
  <si>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</si>
  <si>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</si>
  <si>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</si>
  <si>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</si>
  <si>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</si>
  <si>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</si>
  <si>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</si>
  <si>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</si>
  <si>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</si>
  <si>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</si>
  <si>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</si>
  <si>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</si>
  <si>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</si>
  <si>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</si>
  <si>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</si>
  <si>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</si>
  <si>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</si>
  <si>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</si>
  <si>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</si>
  <si>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</si>
  <si>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</si>
  <si>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</si>
  <si>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</si>
  <si>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</si>
  <si>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</si>
  <si>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</si>
  <si>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</si>
  <si>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</si>
  <si>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</si>
  <si>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</si>
  <si>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</si>
  <si>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</si>
  <si>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</si>
  <si>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</si>
  <si>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</si>
  <si>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</si>
  <si>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</si>
  <si>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</si>
  <si>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</si>
  <si>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</si>
  <si>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</si>
  <si>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</si>
  <si>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</si>
  <si>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</si>
  <si>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</si>
  <si>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</si>
  <si>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</si>
  <si>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</si>
  <si>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</si>
  <si>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</si>
  <si>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</si>
  <si>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</si>
  <si>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</si>
  <si>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</si>
  <si>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</si>
  <si>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</si>
  <si>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</si>
  <si>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</si>
  <si>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</si>
  <si>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</si>
  <si>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</si>
  <si>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</si>
  <si>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</si>
  <si>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</si>
  <si>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</si>
  <si>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</si>
  <si>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</si>
  <si>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</si>
  <si>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</si>
  <si>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</si>
  <si>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</si>
  <si>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</si>
  <si>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</si>
  <si>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</si>
  <si>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</si>
  <si>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</si>
  <si>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</si>
  <si>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</si>
  <si>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</si>
  <si>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</si>
  <si>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</si>
  <si>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</si>
  <si>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</si>
  <si>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</si>
  <si>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</si>
  <si>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</si>
  <si>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</si>
  <si>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</si>
  <si>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</si>
  <si>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</si>
  <si>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</si>
  <si>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</si>
  <si>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</si>
  <si>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</si>
  <si>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</si>
  <si>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</si>
  <si>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</si>
  <si>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</si>
  <si>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</si>
  <si>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</si>
  <si>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</si>
  <si>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</si>
  <si>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</si>
  <si>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</si>
  <si>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</si>
  <si>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</si>
  <si>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</si>
  <si>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</si>
  <si>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</si>
  <si>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</si>
  <si>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</si>
  <si>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</si>
  <si>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</si>
  <si>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</si>
  <si>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</si>
  <si>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</si>
  <si>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</si>
  <si>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</si>
  <si>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</si>
  <si>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</si>
  <si>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</si>
  <si>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</si>
  <si>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</si>
  <si>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</si>
  <si>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</si>
  <si>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</si>
  <si>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</si>
  <si>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</si>
  <si>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</si>
  <si>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</si>
  <si>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</si>
  <si>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</si>
  <si>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</si>
  <si>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</si>
  <si>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</si>
  <si>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</si>
  <si>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</si>
  <si>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</si>
  <si>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</si>
  <si>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</si>
  <si>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</si>
  <si>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</si>
  <si>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</si>
  <si>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</si>
  <si>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</si>
  <si>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</si>
  <si>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</si>
  <si>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</si>
  <si>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</si>
  <si>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</si>
  <si>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</si>
  <si>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</si>
  <si>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</si>
  <si>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</si>
  <si>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</si>
  <si>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</si>
  <si>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</si>
  <si>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</si>
  <si>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</si>
  <si>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</si>
  <si>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</si>
  <si>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</si>
  <si>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</si>
  <si>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</si>
  <si>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</si>
  <si>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</si>
  <si>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</si>
  <si>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</si>
  <si>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</si>
  <si>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</si>
  <si>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</si>
  <si>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</si>
  <si>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</si>
  <si>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</si>
  <si>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</si>
  <si>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</si>
  <si>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</si>
  <si>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</si>
  <si>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</si>
  <si>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</si>
  <si>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</si>
  <si>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</si>
  <si>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</si>
  <si>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</si>
  <si>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</si>
  <si>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</si>
  <si>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</si>
  <si>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</si>
  <si>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</si>
  <si>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</si>
  <si>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</si>
  <si>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</si>
  <si>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</si>
  <si>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</si>
  <si>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</si>
  <si>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</si>
  <si>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</si>
  <si>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</si>
  <si>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</si>
  <si>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</si>
  <si>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</si>
  <si>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</si>
  <si>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</si>
  <si>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</si>
  <si>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</si>
  <si>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</si>
  <si>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</si>
  <si>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</si>
  <si>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</si>
  <si>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</si>
  <si>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</si>
  <si>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</si>
  <si>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</si>
  <si>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</si>
  <si>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</si>
  <si>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</si>
  <si>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</si>
  <si>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</si>
  <si>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</si>
  <si>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</si>
  <si>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</si>
  <si>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</si>
  <si>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</si>
  <si>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</si>
  <si>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</si>
  <si>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</si>
  <si>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</si>
  <si>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</si>
  <si>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</si>
  <si>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</si>
  <si>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</si>
  <si>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</si>
  <si>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</si>
  <si>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</si>
  <si>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</si>
  <si>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</si>
  <si>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</si>
  <si>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</si>
  <si>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</si>
  <si>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</si>
  <si>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</si>
  <si>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</si>
  <si>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</si>
  <si>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</si>
  <si>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</si>
  <si>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</si>
  <si>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</si>
  <si>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</si>
  <si>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</si>
  <si>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</si>
  <si>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</si>
  <si>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</si>
  <si>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</si>
  <si>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</si>
  <si>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</si>
  <si>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</si>
  <si>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</si>
  <si>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</si>
  <si>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</si>
  <si>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</si>
  <si>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</si>
  <si>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</si>
  <si>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</si>
  <si>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</si>
  <si>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</si>
  <si>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</si>
  <si>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</si>
  <si>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</si>
  <si>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</si>
  <si>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</si>
  <si>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</si>
  <si>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</si>
  <si>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</si>
  <si>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</si>
  <si>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</si>
  <si>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</si>
  <si>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</si>
  <si>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</si>
  <si>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</si>
  <si>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</si>
  <si>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</si>
  <si>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</si>
  <si>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</si>
  <si>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</si>
  <si>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</si>
  <si>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</si>
  <si>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</si>
  <si>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</si>
  <si>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</si>
  <si>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</si>
  <si>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</si>
  <si>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</si>
  <si>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</si>
  <si>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</si>
  <si>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</si>
  <si>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</si>
  <si>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</si>
  <si>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</si>
  <si>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</si>
  <si>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</si>
  <si>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</si>
  <si>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</si>
  <si>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</si>
  <si>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</si>
  <si>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</si>
  <si>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</si>
  <si>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</si>
  <si>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</si>
  <si>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</si>
  <si>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</si>
  <si>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</si>
  <si>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</si>
  <si>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</si>
  <si>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</si>
  <si>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</si>
  <si>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</si>
  <si>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</si>
  <si>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</si>
  <si>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</si>
  <si>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</si>
  <si>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</si>
  <si>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</si>
  <si>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</si>
  <si>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</si>
  <si>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</si>
  <si>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</si>
  <si>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</si>
  <si>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</si>
  <si>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</si>
  <si>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</si>
  <si>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</si>
  <si>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</si>
  <si>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</si>
  <si>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</si>
  <si>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</si>
  <si>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</si>
  <si>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</si>
  <si>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</si>
  <si>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</si>
  <si>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</si>
  <si>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</si>
  <si>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</si>
  <si>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</si>
  <si>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</si>
  <si>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</si>
  <si>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</si>
  <si>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</si>
  <si>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</si>
  <si>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</si>
  <si>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</si>
  <si>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</si>
  <si>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</si>
  <si>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</si>
  <si>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</si>
  <si>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</si>
  <si>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</si>
  <si>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</si>
  <si>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</si>
  <si>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</si>
  <si>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</si>
  <si>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</si>
  <si>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</si>
  <si>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</si>
  <si>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</si>
  <si>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</si>
  <si>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</si>
  <si>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</si>
  <si>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</si>
  <si>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</si>
  <si>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</si>
  <si>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</si>
  <si>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</si>
  <si>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</si>
  <si>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</si>
  <si>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</si>
  <si>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</si>
  <si>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</si>
  <si>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</si>
  <si>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</si>
  <si>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</si>
  <si>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</si>
  <si>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</si>
  <si>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</si>
  <si>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</si>
  <si>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</si>
  <si>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</si>
  <si>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</si>
  <si>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</si>
  <si>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</si>
  <si>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</si>
  <si>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</si>
  <si>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</si>
  <si>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</si>
  <si>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</si>
  <si>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</si>
  <si>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</si>
  <si>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</si>
  <si>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</si>
  <si>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</si>
  <si>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</si>
  <si>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</si>
  <si>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</si>
  <si>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</si>
  <si>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</si>
  <si>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</si>
  <si>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</si>
  <si>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</si>
  <si>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</si>
  <si>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</si>
  <si>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</si>
  <si>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</si>
  <si>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</si>
  <si>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</si>
  <si>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</si>
  <si>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</si>
  <si>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</si>
  <si>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</si>
  <si>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</si>
  <si>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</si>
  <si>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</si>
  <si>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</si>
  <si>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</si>
  <si>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</si>
  <si>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</si>
  <si>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</si>
  <si>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</si>
  <si>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</si>
  <si>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</si>
  <si>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</si>
  <si>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</si>
  <si>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</si>
  <si>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</si>
  <si>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</si>
  <si>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</si>
  <si>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</si>
  <si>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</si>
  <si>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</si>
  <si>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</si>
  <si>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</si>
  <si>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</si>
  <si>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</si>
  <si>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</si>
  <si>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</si>
  <si>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</si>
  <si>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</si>
  <si>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</si>
  <si>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</si>
  <si>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</si>
  <si>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</si>
  <si>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</si>
  <si>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</si>
  <si>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</si>
  <si>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</si>
  <si>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</si>
  <si>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</si>
  <si>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</si>
  <si>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</si>
  <si>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</si>
  <si>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</si>
  <si>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</si>
  <si>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</si>
  <si>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</si>
  <si>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</si>
  <si>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</si>
  <si>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</si>
  <si>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</si>
  <si>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</si>
  <si>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</si>
  <si>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</si>
  <si>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</si>
  <si>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</si>
  <si>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</si>
  <si>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</si>
  <si>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</si>
  <si>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</si>
  <si>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</si>
  <si>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</si>
  <si>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</si>
  <si>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</si>
  <si>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</si>
  <si>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</si>
  <si>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</si>
  <si>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</si>
  <si>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</si>
  <si>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</si>
  <si>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</si>
  <si>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</si>
  <si>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</si>
  <si>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</si>
  <si>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</si>
  <si>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</si>
  <si>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</si>
  <si>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</si>
  <si>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</si>
  <si>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</si>
  <si>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</si>
  <si>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</si>
  <si>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</si>
  <si>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</si>
  <si>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</si>
  <si>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</si>
  <si>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</si>
  <si>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</si>
  <si>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</si>
  <si>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</si>
  <si>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</si>
  <si>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</si>
  <si>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</si>
  <si>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</si>
  <si>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</si>
  <si>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</si>
  <si>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</si>
  <si>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</si>
  <si>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</si>
  <si>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</si>
  <si>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</si>
  <si>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</si>
  <si>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</si>
  <si>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</si>
  <si>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</si>
  <si>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</si>
  <si>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</si>
  <si>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</si>
  <si>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</si>
  <si>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</si>
  <si>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</si>
  <si>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</si>
  <si>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</si>
  <si>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</si>
  <si>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</si>
  <si>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</si>
  <si>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</si>
  <si>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</si>
  <si>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</si>
  <si>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</si>
  <si>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</si>
  <si>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</si>
  <si>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</si>
  <si>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</si>
  <si>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</si>
  <si>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</si>
  <si>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</si>
  <si>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</si>
  <si>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</si>
  <si>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</si>
  <si>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</si>
  <si>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</si>
  <si>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</si>
  <si>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</si>
  <si>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</si>
  <si>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</si>
  <si>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</si>
  <si>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</si>
  <si>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</si>
  <si>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</si>
  <si>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</si>
  <si>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</si>
  <si>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</si>
  <si>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</si>
  <si>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</si>
  <si>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</si>
  <si>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</si>
  <si>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</si>
  <si>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</si>
  <si>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</si>
  <si>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</si>
  <si>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</si>
  <si>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</si>
  <si>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</si>
  <si>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</si>
  <si>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</si>
  <si>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</si>
  <si>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</si>
  <si>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</si>
  <si>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</si>
  <si>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</si>
  <si>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</si>
  <si>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</si>
  <si>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</si>
  <si>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</si>
  <si>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</si>
  <si>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</si>
  <si>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</si>
  <si>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</si>
  <si>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</si>
  <si>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</si>
  <si>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</si>
  <si>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</si>
  <si>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</si>
  <si>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</si>
  <si>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</si>
  <si>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</si>
  <si>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</si>
  <si>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</si>
  <si>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</si>
  <si>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</si>
  <si>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</si>
  <si>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</si>
  <si>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</si>
  <si>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</si>
  <si>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</si>
  <si>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</si>
  <si>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</si>
  <si>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</si>
  <si>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</si>
  <si>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</si>
  <si>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</si>
  <si>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</si>
  <si>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</si>
  <si>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</si>
  <si>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</si>
  <si>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</si>
  <si>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</si>
  <si>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</si>
  <si>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</si>
  <si>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</si>
  <si>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</si>
  <si>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</si>
  <si>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</si>
  <si>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</si>
  <si>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</si>
  <si>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</si>
  <si>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</si>
  <si>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</si>
  <si>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</si>
  <si>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</si>
  <si>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</si>
  <si>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</si>
  <si>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</si>
  <si>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</si>
  <si>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</si>
  <si>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</si>
  <si>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</si>
  <si>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</si>
  <si>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</si>
  <si>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</si>
  <si>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</si>
  <si>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</si>
  <si>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</si>
  <si>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</si>
  <si>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</si>
  <si>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</si>
  <si>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</si>
  <si>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</si>
  <si>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</si>
  <si>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</si>
  <si>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</si>
  <si>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</si>
  <si>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</si>
  <si>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</si>
  <si>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</si>
  <si>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</si>
  <si>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</si>
  <si>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</si>
  <si>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</si>
  <si>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</si>
  <si>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</si>
  <si>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</si>
  <si>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</si>
  <si>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</si>
  <si>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</si>
  <si>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</si>
  <si>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</si>
  <si>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</si>
  <si>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</si>
  <si>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</si>
  <si>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</si>
  <si>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</si>
  <si>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</si>
  <si>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</si>
  <si>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</si>
  <si>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</si>
  <si>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</si>
  <si>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</si>
  <si>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</si>
  <si>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</si>
  <si>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</si>
  <si>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</si>
  <si>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</si>
  <si>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</si>
  <si>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</si>
  <si>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</si>
  <si>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</si>
  <si>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</si>
  <si>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</si>
  <si>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</si>
  <si>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</si>
  <si>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</si>
  <si>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</si>
  <si>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</si>
  <si>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</si>
  <si>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</si>
  <si>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</si>
  <si>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</si>
  <si>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</si>
  <si>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</si>
  <si>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</si>
  <si>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</si>
  <si>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</si>
  <si>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</si>
  <si>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</si>
  <si>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</si>
  <si>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</si>
  <si>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</si>
  <si>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</si>
  <si>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</si>
  <si>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</si>
  <si>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</si>
  <si>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</si>
  <si>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</si>
  <si>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</si>
  <si>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</si>
  <si>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</si>
  <si>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</si>
  <si>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</si>
  <si>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</si>
  <si>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</si>
  <si>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</si>
  <si>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</si>
  <si>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</si>
  <si>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</si>
  <si>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</si>
  <si>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</si>
  <si>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</si>
  <si>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</si>
  <si>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</si>
  <si>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</si>
  <si>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</si>
  <si>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</si>
  <si>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</si>
  <si>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</si>
  <si>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</si>
  <si>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</si>
  <si>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</si>
  <si>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</si>
  <si>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</si>
  <si>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</si>
  <si>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</si>
  <si>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</si>
  <si>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</si>
  <si>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</si>
  <si>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</si>
  <si>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</si>
  <si>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</si>
  <si>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</si>
  <si>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</si>
  <si>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</si>
  <si>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</si>
  <si>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</si>
  <si>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</si>
  <si>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</si>
  <si>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</si>
  <si>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</si>
  <si>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</si>
  <si>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</si>
  <si>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</si>
  <si>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</si>
  <si>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</si>
  <si>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</si>
  <si>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</si>
  <si>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</si>
  <si>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</si>
  <si>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</si>
  <si>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</si>
  <si>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</si>
  <si>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</si>
  <si>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</si>
  <si>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</si>
  <si>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</si>
  <si>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</si>
  <si>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</si>
  <si>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</si>
  <si>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</si>
  <si>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</si>
  <si>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</si>
  <si>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</si>
  <si>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</si>
  <si>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</si>
  <si>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</si>
  <si>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</si>
  <si>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</si>
  <si>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</si>
  <si>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</si>
  <si>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</si>
  <si>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</si>
  <si>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</si>
  <si>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</si>
  <si>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</si>
  <si>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</si>
  <si>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</si>
  <si>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</si>
  <si>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</si>
  <si>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</si>
  <si>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</si>
  <si>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</si>
  <si>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</si>
  <si>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</si>
  <si>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</si>
  <si>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</si>
  <si>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</si>
  <si>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</si>
  <si>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</si>
  <si>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</si>
  <si>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</si>
  <si>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</si>
  <si>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</si>
  <si>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</si>
  <si>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</si>
  <si>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</si>
  <si>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</si>
  <si>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</si>
  <si>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</si>
  <si>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</si>
  <si>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</si>
  <si>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</si>
  <si>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</si>
  <si>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</si>
  <si>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</si>
  <si>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</si>
  <si>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</si>
  <si>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</si>
  <si>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</si>
  <si>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</si>
  <si>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</si>
  <si>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</si>
  <si>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</si>
  <si>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</si>
  <si>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</si>
  <si>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</si>
  <si>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</si>
  <si>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</si>
  <si>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</si>
  <si>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</si>
  <si>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</si>
  <si>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</si>
  <si>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</si>
  <si>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</si>
  <si>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</si>
  <si>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</si>
  <si>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</si>
  <si>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</si>
  <si>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</si>
  <si>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</si>
  <si>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</si>
  <si>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</si>
  <si>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</si>
  <si>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</si>
  <si>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</si>
  <si>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</si>
  <si>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</si>
  <si>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</si>
  <si>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</si>
  <si>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</si>
  <si>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</si>
  <si>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</si>
  <si>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</si>
  <si>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</si>
  <si>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</si>
  <si>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</si>
  <si>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</si>
  <si>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</si>
  <si>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</si>
  <si>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</si>
  <si>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</si>
  <si>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</si>
  <si>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</si>
  <si>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</si>
  <si>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</si>
  <si>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</si>
  <si>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</si>
  <si>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</si>
  <si>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</si>
  <si>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</si>
  <si>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</si>
  <si>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</si>
  <si>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</si>
  <si>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</si>
  <si>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</si>
  <si>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</si>
  <si>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</si>
  <si>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</si>
  <si>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</si>
  <si>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</si>
  <si>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</si>
  <si>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</si>
  <si>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</si>
  <si>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</si>
  <si>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</si>
  <si>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</si>
  <si>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</si>
  <si>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</si>
  <si>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</si>
  <si>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</si>
  <si>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</si>
  <si>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</si>
  <si>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</si>
  <si>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</si>
  <si>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</si>
  <si>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</si>
  <si>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</si>
  <si>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</si>
  <si>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</si>
  <si>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</si>
  <si>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</si>
  <si>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</si>
  <si>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</si>
  <si>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</si>
  <si>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</si>
  <si>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</si>
  <si>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</si>
  <si>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</si>
  <si>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</si>
  <si>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</si>
  <si>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</si>
  <si>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</si>
  <si>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</si>
  <si>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</si>
  <si>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</si>
  <si>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</si>
  <si>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</si>
  <si>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</si>
  <si>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</si>
  <si>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</si>
  <si>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</si>
  <si>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</si>
  <si>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</si>
  <si>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</si>
  <si>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</si>
  <si>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</si>
  <si>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</si>
  <si>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</si>
  <si>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</si>
  <si>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</si>
  <si>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</si>
  <si>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</si>
  <si>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</si>
  <si>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</si>
  <si>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</si>
  <si>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</si>
  <si>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</si>
  <si>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</si>
  <si>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</si>
  <si>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</si>
  <si>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</si>
  <si>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</si>
  <si>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</si>
  <si>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</si>
  <si>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</si>
  <si>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</si>
  <si>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</si>
  <si>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</si>
  <si>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</si>
  <si>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</si>
  <si>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</si>
  <si>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</si>
  <si>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</si>
  <si>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</si>
  <si>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</si>
  <si>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</si>
  <si>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</si>
  <si>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</si>
  <si>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</si>
  <si>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</si>
  <si>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</si>
  <si>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</si>
  <si>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</si>
  <si>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</si>
  <si>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</si>
  <si>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</si>
  <si>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</si>
  <si>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</si>
  <si>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</si>
  <si>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</si>
  <si>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</si>
  <si>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</si>
  <si>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</si>
  <si>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</si>
  <si>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</si>
  <si>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</si>
  <si>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</si>
  <si>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</si>
  <si>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</si>
  <si>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</si>
  <si>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</si>
  <si>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</si>
  <si>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</si>
  <si>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</si>
  <si>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</si>
  <si>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</si>
  <si>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</si>
  <si>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</si>
  <si>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</si>
  <si>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</si>
  <si>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</si>
  <si>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</si>
  <si>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</si>
  <si>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</si>
  <si>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</si>
  <si>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</si>
  <si>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</si>
  <si>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</si>
  <si>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</si>
  <si>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</si>
  <si>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</si>
  <si>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</si>
  <si>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</si>
  <si>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</si>
  <si>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</si>
  <si>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</si>
  <si>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</si>
  <si>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</si>
  <si>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</si>
  <si>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</si>
  <si>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</si>
  <si>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</si>
  <si>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</si>
  <si>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</si>
  <si>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</si>
  <si>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</si>
  <si>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</si>
  <si>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</si>
  <si>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</si>
  <si>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</si>
  <si>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</si>
  <si>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</si>
  <si>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</si>
  <si>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</si>
  <si>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</si>
  <si>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</si>
  <si>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</si>
  <si>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</si>
  <si>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</si>
  <si>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</si>
  <si>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</si>
  <si>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</si>
  <si>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</si>
  <si>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</si>
  <si>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</si>
  <si>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</si>
  <si>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</si>
  <si>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</si>
  <si>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</si>
  <si>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</si>
  <si>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</si>
  <si>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</si>
  <si>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</si>
  <si>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</si>
  <si>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</si>
  <si>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</si>
  <si>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</si>
  <si>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</si>
  <si>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</si>
  <si>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</si>
  <si>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</si>
  <si>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</si>
  <si>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</si>
  <si>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</si>
  <si>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</si>
  <si>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</si>
  <si>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</si>
  <si>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</si>
  <si>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</si>
  <si>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</si>
  <si>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</si>
  <si>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</si>
  <si>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</si>
  <si>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</si>
  <si>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</si>
  <si>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</si>
  <si>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</si>
  <si>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</si>
  <si>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</si>
  <si>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</si>
  <si>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</si>
  <si>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</si>
  <si>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</si>
  <si>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</si>
  <si>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</si>
  <si>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</si>
  <si>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</si>
  <si>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</si>
  <si>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</si>
  <si>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</si>
  <si>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</si>
  <si>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</si>
  <si>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</si>
  <si>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</si>
  <si>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</si>
  <si>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</si>
  <si>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</si>
  <si>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</si>
  <si>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</si>
  <si>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</si>
  <si>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</si>
  <si>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</si>
  <si>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</si>
  <si>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</si>
  <si>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</si>
  <si>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</si>
  <si>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</si>
  <si>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</si>
  <si>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</si>
  <si>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</si>
  <si>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</si>
  <si>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</si>
  <si>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</si>
  <si>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</si>
  <si>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</si>
  <si>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</si>
  <si>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</si>
  <si>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</si>
  <si>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</si>
  <si>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</si>
  <si>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</si>
  <si>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</si>
  <si>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</si>
  <si>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</si>
  <si>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</si>
  <si>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</si>
  <si>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</si>
  <si>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</si>
  <si>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</si>
  <si>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</si>
  <si>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</si>
  <si>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</si>
  <si>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</si>
  <si>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</si>
  <si>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</si>
  <si>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</si>
  <si>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</si>
  <si>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</si>
  <si>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</si>
  <si>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</si>
  <si>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</si>
  <si>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</si>
  <si>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</si>
  <si>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</si>
  <si>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</si>
  <si>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</si>
  <si>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</si>
  <si>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</si>
  <si>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</si>
  <si>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</si>
  <si>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</si>
  <si>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</si>
  <si>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</si>
  <si>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</si>
  <si>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</si>
  <si>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</si>
  <si>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</si>
  <si>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</si>
  <si>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</si>
  <si>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</si>
  <si>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</si>
  <si>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</si>
  <si>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</si>
  <si>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</si>
  <si>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</si>
  <si>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</si>
  <si>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</si>
  <si>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</si>
  <si>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</si>
  <si>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</si>
  <si>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</si>
  <si>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</si>
  <si>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</si>
  <si>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</si>
  <si>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</si>
  <si>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</si>
  <si>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</si>
  <si>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</si>
  <si>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</si>
  <si>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</si>
  <si>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</si>
  <si>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</si>
  <si>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</si>
  <si>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</si>
  <si>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</si>
  <si>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</si>
  <si>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</si>
  <si>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</si>
  <si>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</si>
  <si>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</si>
  <si>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</si>
  <si>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</si>
  <si>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</si>
  <si>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</si>
  <si>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</si>
  <si>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</si>
  <si>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</si>
  <si>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</si>
  <si>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</si>
  <si>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</si>
  <si>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</si>
  <si>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</si>
  <si>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</si>
  <si>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</si>
  <si>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</si>
  <si>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</si>
  <si>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</si>
  <si>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</si>
  <si>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</si>
  <si>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</si>
  <si>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</si>
  <si>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</si>
  <si>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</si>
  <si>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</si>
  <si>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</si>
  <si>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</si>
  <si>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</si>
  <si>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</si>
  <si>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</si>
  <si>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</si>
  <si>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</si>
  <si>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</si>
  <si>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</si>
  <si>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</si>
  <si>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</si>
  <si>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</si>
  <si>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</si>
  <si>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</si>
  <si>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</si>
  <si>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</si>
  <si>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</si>
  <si>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</si>
  <si>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</si>
  <si>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</si>
  <si>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</si>
  <si>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</si>
  <si>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</si>
  <si>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</si>
  <si>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</si>
  <si>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</si>
  <si>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</si>
  <si>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</si>
  <si>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</si>
  <si>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</si>
  <si>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</si>
  <si>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</si>
  <si>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</si>
  <si>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</si>
  <si>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</si>
  <si>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</si>
  <si>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</si>
  <si>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</si>
  <si>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</si>
  <si>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</si>
  <si>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</si>
  <si>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</si>
  <si>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</si>
  <si>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</si>
  <si>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</si>
  <si>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</si>
  <si>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</si>
  <si>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</si>
  <si>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</si>
  <si>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</si>
  <si>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</si>
  <si>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</si>
  <si>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</si>
  <si>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</si>
  <si>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</si>
  <si>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</si>
  <si>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</si>
  <si>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</si>
  <si>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</si>
  <si>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</si>
  <si>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</si>
  <si>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</si>
  <si>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</si>
  <si>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</si>
  <si>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</si>
  <si>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</si>
  <si>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</si>
  <si>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</si>
  <si>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</si>
  <si>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</si>
  <si>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</si>
  <si>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</si>
  <si>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</si>
  <si>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</si>
  <si>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</si>
  <si>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</si>
  <si>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</si>
  <si>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</si>
  <si>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</si>
  <si>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</si>
  <si>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</si>
  <si>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</si>
  <si>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</si>
  <si>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</si>
  <si>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</si>
  <si>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</si>
  <si>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</si>
  <si>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</si>
  <si>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</si>
  <si>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</si>
  <si>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</si>
  <si>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</si>
  <si>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</si>
  <si>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</si>
  <si>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</si>
  <si>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</si>
  <si>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</si>
  <si>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</si>
  <si>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</si>
  <si>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</si>
  <si>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</si>
  <si>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</si>
  <si>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</si>
  <si>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</si>
  <si>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</si>
  <si>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</si>
  <si>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</si>
  <si>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</si>
  <si>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</si>
  <si>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</si>
  <si>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</si>
  <si>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</si>
  <si>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</si>
  <si>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</si>
  <si>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</si>
  <si>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</si>
  <si>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</si>
  <si>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</si>
  <si>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</si>
  <si>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</si>
  <si>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</si>
  <si>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</si>
  <si>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</si>
  <si>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</si>
  <si>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</si>
  <si>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</si>
  <si>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</si>
  <si>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</si>
  <si>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</si>
  <si>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</si>
  <si>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</si>
  <si>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</si>
  <si>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</si>
  <si>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</si>
  <si>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</si>
  <si>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</si>
  <si>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</si>
  <si>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</si>
  <si>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</si>
  <si>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</si>
  <si>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</si>
  <si>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</si>
  <si>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</si>
  <si>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</si>
  <si>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</si>
  <si>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</si>
  <si>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</si>
  <si>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</si>
  <si>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</si>
  <si>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</si>
  <si>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</si>
  <si>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</si>
  <si>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</si>
  <si>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</si>
  <si>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</si>
  <si>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</si>
  <si>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</si>
  <si>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</si>
  <si>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</si>
  <si>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</si>
  <si>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</si>
  <si>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</si>
  <si>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</si>
  <si>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</si>
  <si>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</si>
  <si>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</si>
  <si>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</si>
  <si>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</si>
  <si>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</si>
  <si>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</si>
  <si>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</si>
  <si>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</si>
  <si>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</si>
  <si>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</si>
  <si>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</si>
  <si>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</si>
  <si>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</si>
  <si>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</si>
  <si>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</si>
  <si>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</si>
  <si>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</si>
  <si>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</si>
  <si>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</si>
  <si>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</si>
  <si>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</si>
  <si>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</si>
  <si>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</si>
  <si>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</si>
  <si>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</si>
  <si>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</si>
  <si>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</si>
  <si>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</si>
  <si>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</si>
  <si>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</si>
  <si>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</si>
  <si>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</si>
  <si>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</si>
  <si>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</si>
  <si>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</si>
  <si>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</si>
  <si>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</si>
  <si>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</si>
  <si>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</si>
  <si>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</si>
  <si>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</si>
  <si>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</si>
  <si>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</si>
  <si>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</si>
  <si>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</si>
  <si>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</si>
  <si>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</si>
  <si>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</si>
  <si>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</si>
  <si>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</si>
  <si>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</si>
  <si>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</si>
  <si>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</si>
  <si>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</si>
  <si>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</si>
  <si>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</si>
  <si>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</si>
  <si>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</si>
  <si>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</si>
  <si>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</si>
  <si>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</si>
  <si>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</si>
  <si>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</si>
  <si>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</si>
  <si>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</si>
  <si>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</si>
  <si>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</si>
  <si>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</si>
  <si>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</si>
  <si>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</si>
  <si>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</si>
  <si>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</si>
  <si>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</si>
  <si>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</si>
  <si>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</si>
  <si>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</si>
  <si>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</si>
  <si>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</si>
  <si>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</si>
  <si>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</si>
  <si>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</si>
  <si>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</si>
  <si>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</si>
  <si>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</si>
  <si>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</si>
  <si>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</si>
  <si>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</si>
  <si>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</si>
  <si>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</si>
  <si>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</si>
  <si>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</si>
  <si>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</si>
  <si>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</si>
  <si>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</si>
  <si>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</si>
  <si>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</si>
  <si>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</si>
  <si>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</si>
  <si>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</si>
  <si>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</si>
  <si>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</si>
  <si>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</si>
  <si>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</si>
  <si>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</si>
  <si>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</si>
  <si>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</si>
  <si>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</si>
  <si>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</si>
  <si>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</si>
  <si>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</si>
  <si>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</si>
  <si>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</si>
  <si>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</si>
  <si>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</si>
  <si>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</si>
  <si>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</si>
  <si>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</si>
  <si>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</si>
  <si>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</si>
  <si>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</si>
  <si>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</si>
  <si>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</si>
  <si>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</si>
  <si>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</si>
  <si>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</si>
  <si>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</si>
  <si>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</si>
  <si>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</si>
  <si>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</si>
  <si>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</si>
  <si>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</si>
  <si>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</si>
  <si>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</si>
  <si>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</si>
  <si>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</si>
  <si>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</si>
  <si>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</si>
  <si>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</si>
  <si>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</si>
  <si>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</si>
  <si>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</si>
  <si>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</si>
  <si>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</si>
  <si>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</si>
  <si>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</si>
  <si>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</si>
  <si>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</si>
  <si>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</si>
  <si>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</si>
  <si>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</si>
  <si>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</si>
  <si>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</si>
  <si>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</si>
  <si>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</si>
  <si>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</si>
  <si>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</si>
  <si>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</si>
  <si>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</si>
  <si>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</si>
  <si>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</si>
  <si>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</si>
  <si>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</si>
  <si>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</si>
  <si>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</si>
  <si>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</si>
  <si>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</si>
  <si>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</si>
  <si>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</si>
  <si>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</si>
  <si>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</si>
  <si>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</si>
  <si>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</si>
  <si>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</si>
  <si>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</si>
  <si>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</si>
  <si>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</si>
  <si>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</si>
  <si>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</si>
  <si>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</si>
  <si>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</si>
  <si>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</si>
  <si>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</si>
  <si>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</si>
  <si>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</si>
  <si>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</si>
  <si>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</si>
  <si>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</si>
  <si>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</si>
  <si>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</si>
  <si>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</si>
  <si>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</si>
  <si>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</si>
  <si>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</si>
  <si>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</si>
  <si>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</si>
  <si>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</si>
  <si>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</si>
  <si>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</si>
  <si>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</si>
  <si>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</si>
  <si>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</si>
  <si>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</si>
  <si>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</si>
  <si>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</si>
  <si>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</si>
  <si>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</si>
  <si>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</si>
  <si>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</si>
  <si>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</si>
  <si>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</si>
  <si>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</si>
  <si>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</si>
  <si>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</si>
  <si>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</si>
  <si>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</si>
  <si>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</si>
  <si>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</si>
  <si>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</si>
  <si>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</si>
  <si>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</si>
  <si>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</si>
  <si>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</si>
  <si>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</si>
  <si>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</si>
  <si>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</si>
  <si>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</si>
  <si>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</si>
  <si>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</si>
  <si>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</si>
  <si>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</si>
  <si>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</si>
  <si>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</si>
  <si>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</si>
  <si>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</si>
  <si>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</si>
  <si>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</si>
  <si>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</si>
  <si>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</si>
  <si>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</si>
  <si>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</si>
  <si>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</si>
  <si>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</si>
  <si>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</si>
  <si>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</si>
  <si>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</si>
  <si>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</si>
  <si>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</si>
  <si>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</si>
  <si>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</si>
  <si>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</si>
  <si>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</si>
  <si>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</si>
  <si>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</si>
  <si>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</si>
  <si>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</si>
  <si>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</si>
  <si>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</si>
  <si>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</si>
  <si>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</si>
  <si>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</si>
  <si>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</si>
  <si>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</si>
  <si>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</si>
  <si>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</si>
  <si>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</si>
  <si>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</si>
  <si>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</si>
  <si>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</si>
  <si>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</si>
  <si>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</si>
  <si>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</si>
  <si>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</si>
  <si>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</si>
  <si>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</si>
  <si>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</si>
  <si>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</si>
  <si>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</si>
  <si>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</si>
  <si>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</si>
  <si>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</si>
  <si>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</si>
  <si>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</si>
  <si>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</si>
  <si>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</si>
  <si>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</si>
  <si>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</si>
  <si>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</si>
  <si>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</si>
  <si>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</si>
  <si>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</si>
  <si>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</si>
  <si>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</si>
  <si>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</si>
  <si>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</si>
  <si>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</si>
  <si>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</si>
  <si>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</si>
  <si>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</si>
  <si>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</si>
  <si>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</si>
  <si>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</si>
  <si>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</si>
  <si>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</si>
  <si>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</si>
  <si>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</si>
  <si>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</si>
  <si>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</si>
  <si>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</si>
  <si>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</si>
  <si>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</si>
  <si>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</si>
  <si>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</si>
  <si>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</si>
  <si>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</si>
  <si>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</si>
  <si>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</si>
  <si>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</si>
  <si>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</si>
  <si>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</si>
  <si>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</si>
  <si>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</si>
  <si>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</si>
  <si>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</si>
  <si>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</si>
  <si>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</si>
  <si>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</si>
  <si>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</si>
  <si>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</si>
  <si>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</si>
  <si>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</si>
  <si>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</si>
  <si>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</si>
  <si>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</si>
  <si>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</si>
  <si>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</si>
  <si>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</si>
  <si>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</si>
  <si>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</si>
  <si>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</si>
  <si>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</si>
  <si>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</si>
  <si>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</si>
  <si>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</si>
  <si>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</si>
  <si>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</si>
  <si>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</si>
  <si>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</si>
  <si>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</si>
  <si>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</si>
  <si>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</si>
  <si>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</si>
  <si>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</si>
  <si>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</si>
  <si>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</si>
  <si>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</si>
  <si>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</si>
  <si>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</si>
  <si>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</si>
  <si>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</si>
  <si>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</si>
  <si>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</si>
  <si>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</si>
  <si>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</si>
  <si>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</si>
  <si>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</si>
  <si>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</si>
  <si>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</si>
  <si>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</si>
  <si>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</si>
  <si>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</si>
  <si>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</si>
  <si>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</si>
  <si>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</si>
  <si>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</si>
  <si>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</si>
  <si>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</si>
  <si>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</si>
  <si>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</si>
  <si>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</si>
  <si>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</si>
  <si>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</si>
  <si>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</si>
  <si>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</si>
  <si>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</si>
  <si>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</si>
  <si>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</si>
  <si>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</si>
  <si>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</si>
  <si>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</si>
  <si>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</si>
  <si>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</si>
  <si>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</si>
  <si>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</si>
  <si>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</si>
  <si>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</si>
  <si>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</si>
  <si>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</si>
  <si>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</si>
  <si>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</si>
  <si>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</si>
  <si>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</si>
  <si>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</si>
  <si>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</si>
  <si>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</si>
  <si>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</si>
  <si>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</si>
  <si>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</si>
  <si>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</si>
  <si>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</si>
  <si>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</si>
  <si>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</si>
  <si>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</si>
  <si>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</si>
  <si>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</si>
  <si>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</si>
  <si>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</si>
  <si>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</si>
  <si>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</si>
  <si>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</si>
  <si>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</si>
  <si>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</si>
  <si>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</si>
  <si>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</si>
  <si>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</si>
  <si>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</si>
  <si>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</si>
  <si>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</si>
  <si>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</si>
  <si>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</si>
  <si>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</si>
  <si>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</si>
  <si>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</si>
  <si>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</si>
  <si>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</si>
  <si>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</si>
  <si>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</si>
  <si>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</si>
  <si>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</si>
  <si>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</si>
  <si>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</si>
  <si>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</si>
  <si>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</si>
  <si>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</si>
  <si>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</si>
  <si>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</si>
  <si>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</si>
  <si>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</si>
  <si>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</si>
  <si>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</si>
  <si>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</si>
  <si>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</si>
  <si>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</si>
  <si>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</si>
  <si>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</si>
  <si>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</si>
  <si>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</si>
  <si>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</si>
  <si>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</si>
  <si>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</si>
  <si>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</si>
  <si>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</si>
  <si>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</si>
  <si>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</si>
  <si>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</si>
  <si>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</si>
  <si>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</si>
  <si>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</si>
  <si>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</si>
  <si>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</si>
  <si>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</si>
  <si>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</si>
  <si>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</si>
  <si>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</si>
  <si>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</si>
  <si>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</si>
  <si>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</si>
  <si>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</si>
  <si>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</si>
  <si>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</si>
  <si>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</si>
  <si>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</si>
  <si>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</si>
  <si>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</si>
  <si>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</si>
  <si>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</si>
  <si>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</si>
  <si>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</si>
  <si>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</si>
  <si>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</si>
  <si>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</si>
  <si>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</si>
  <si>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</si>
  <si>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</si>
  <si>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</si>
  <si>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</si>
  <si>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</si>
  <si>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</si>
  <si>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</si>
  <si>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</si>
  <si>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</si>
  <si>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</si>
  <si>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</si>
  <si>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</si>
  <si>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</si>
  <si>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</si>
  <si>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</si>
  <si>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</si>
  <si>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</si>
  <si>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</si>
  <si>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</si>
  <si>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</si>
  <si>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</si>
  <si>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</si>
  <si>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</si>
  <si>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</si>
  <si>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</si>
  <si>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</si>
  <si>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</si>
  <si>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</si>
  <si>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</si>
  <si>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</si>
  <si>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</si>
  <si>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</si>
  <si>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</si>
  <si>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</si>
  <si>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</si>
  <si>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</si>
  <si>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</si>
  <si>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</si>
  <si>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</si>
  <si>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</si>
  <si>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</si>
  <si>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</si>
  <si>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</si>
  <si>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</si>
  <si>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</si>
  <si>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</si>
  <si>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</si>
  <si>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</si>
  <si>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</si>
  <si>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</si>
  <si>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</si>
  <si>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</si>
  <si>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</si>
  <si>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</si>
  <si>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</si>
  <si>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</si>
  <si>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</si>
  <si>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</si>
  <si>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</si>
  <si>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</si>
  <si>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</si>
  <si>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</si>
  <si>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</si>
  <si>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</si>
  <si>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</si>
  <si>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</si>
  <si>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</si>
  <si>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</si>
  <si>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</si>
  <si>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</si>
  <si>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</si>
  <si>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</si>
  <si>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</si>
  <si>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</si>
  <si>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</si>
  <si>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</si>
  <si>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</si>
  <si>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</si>
  <si>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</si>
  <si>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</si>
  <si>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</si>
  <si>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</si>
  <si>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</si>
  <si>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</si>
  <si>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</si>
  <si>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</si>
  <si>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</si>
  <si>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</si>
  <si>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</si>
  <si>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</si>
  <si>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</si>
  <si>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</si>
  <si>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</si>
  <si>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</si>
  <si>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</si>
  <si>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</si>
  <si>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</si>
  <si>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</si>
  <si>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</si>
  <si>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</si>
  <si>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</si>
  <si>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</si>
  <si>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</si>
  <si>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</si>
  <si>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</si>
  <si>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</si>
  <si>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</si>
  <si>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</si>
  <si>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</si>
  <si>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</si>
  <si>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</si>
  <si>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</si>
  <si>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</si>
  <si>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</si>
  <si>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</si>
  <si>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</si>
  <si>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</si>
  <si>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</si>
  <si>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</si>
  <si>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</si>
  <si>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</si>
  <si>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</si>
  <si>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</si>
  <si>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</si>
  <si>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</si>
  <si>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</si>
  <si>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</si>
  <si>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</si>
  <si>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</si>
  <si>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</si>
  <si>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</si>
  <si>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</si>
  <si>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</si>
  <si>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</si>
  <si>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</si>
  <si>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</si>
  <si>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</si>
  <si>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</si>
  <si>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</si>
  <si>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</si>
  <si>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</si>
  <si>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</si>
  <si>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</si>
  <si>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</si>
  <si>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</si>
  <si>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</si>
  <si>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</si>
  <si>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</si>
  <si>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</si>
  <si>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</si>
  <si>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</si>
  <si>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</si>
  <si>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</si>
  <si>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</si>
  <si>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</si>
  <si>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</si>
  <si>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</si>
  <si>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</si>
  <si>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</si>
  <si>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</si>
  <si>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</si>
  <si>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</si>
  <si>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</si>
  <si>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</si>
  <si>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</si>
  <si>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</si>
  <si>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</si>
  <si>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</si>
  <si>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</si>
  <si>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</si>
  <si>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</si>
  <si>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</si>
  <si>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</si>
  <si>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</si>
  <si>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</si>
  <si>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</si>
  <si>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</si>
  <si>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</si>
  <si>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</si>
  <si>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</si>
  <si>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</si>
  <si>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</si>
  <si>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</si>
  <si>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</si>
  <si>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</si>
  <si>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</si>
  <si>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</si>
  <si>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</si>
  <si>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</si>
  <si>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</si>
  <si>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</si>
  <si>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</si>
  <si>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</si>
  <si>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</si>
  <si>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</si>
  <si>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</si>
  <si>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</si>
  <si>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</si>
  <si>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</si>
  <si>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</si>
  <si>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</si>
  <si>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</si>
  <si>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</si>
  <si>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</si>
  <si>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</si>
  <si>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</si>
  <si>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</si>
  <si>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</si>
  <si>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</si>
  <si>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</si>
  <si>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</si>
  <si>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</si>
  <si>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</si>
  <si>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</si>
  <si>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</si>
  <si>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</si>
  <si>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</si>
  <si>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</si>
  <si>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</si>
  <si>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</si>
  <si>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</si>
  <si>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</si>
  <si>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</si>
  <si>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</si>
  <si>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</si>
  <si>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</si>
  <si>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</si>
  <si>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</si>
  <si>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</si>
  <si>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</si>
  <si>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</si>
  <si>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</si>
  <si>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</si>
  <si>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</si>
  <si>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</si>
  <si>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</si>
  <si>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</si>
  <si>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</si>
  <si>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</si>
  <si>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</si>
  <si>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</si>
  <si>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</si>
  <si>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</si>
  <si>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</si>
  <si>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</si>
  <si>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</si>
  <si>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</si>
  <si>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</si>
  <si>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</si>
  <si>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</si>
  <si>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</si>
  <si>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</si>
  <si>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</si>
  <si>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</si>
  <si>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</si>
  <si>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</si>
  <si>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</si>
  <si>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</si>
  <si>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</si>
  <si>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</si>
  <si>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</si>
  <si>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</si>
  <si>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</si>
  <si>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</si>
  <si>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</si>
  <si>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</si>
  <si>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</si>
  <si>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</si>
  <si>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</si>
  <si>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</si>
  <si>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</si>
  <si>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</si>
  <si>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</si>
  <si>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</si>
  <si>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</si>
  <si>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</si>
  <si>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</si>
  <si>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</si>
  <si>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</si>
  <si>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</si>
  <si>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</si>
  <si>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</si>
  <si>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</si>
  <si>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</si>
  <si>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</si>
  <si>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</si>
  <si>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</si>
  <si>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</si>
  <si>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</si>
  <si>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</si>
  <si>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</si>
  <si>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</si>
  <si>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</si>
  <si>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</si>
  <si>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</si>
  <si>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</si>
  <si>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</si>
  <si>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</si>
  <si>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</si>
  <si>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</si>
  <si>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</si>
  <si>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</si>
  <si>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</si>
  <si>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</si>
  <si>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</si>
  <si>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</si>
  <si>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</si>
  <si>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</si>
  <si>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</si>
  <si>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</si>
  <si>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</si>
  <si>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</si>
  <si>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</si>
  <si>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</si>
  <si>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</si>
  <si>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</si>
  <si>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</si>
  <si>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</si>
  <si>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</si>
  <si>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</si>
  <si>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</si>
  <si>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</si>
  <si>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</si>
  <si>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</si>
  <si>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</si>
  <si>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</si>
  <si>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</si>
  <si>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</si>
  <si>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</si>
  <si>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</si>
  <si>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</si>
  <si>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</si>
  <si>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</si>
  <si>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</si>
  <si>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</si>
  <si>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</si>
  <si>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</si>
  <si>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</si>
  <si>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</si>
  <si>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</si>
  <si>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</si>
  <si>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</si>
  <si>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</si>
  <si>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</si>
  <si>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</si>
  <si>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</si>
  <si>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</si>
  <si>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</si>
  <si>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</si>
  <si>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</si>
  <si>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</si>
  <si>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</si>
  <si>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</si>
  <si>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</si>
  <si>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</si>
  <si>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</si>
  <si>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</si>
  <si>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</si>
  <si>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</si>
  <si>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</si>
  <si>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</si>
  <si>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</si>
  <si>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</si>
  <si>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</si>
  <si>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</si>
  <si>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</si>
  <si>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</si>
  <si>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</si>
  <si>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</si>
  <si>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</si>
  <si>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</si>
  <si>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</si>
  <si>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</si>
  <si>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</si>
  <si>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</si>
  <si>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</si>
  <si>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</si>
  <si>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</si>
  <si>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</si>
  <si>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</si>
  <si>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</si>
  <si>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</si>
  <si>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</si>
  <si>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</si>
  <si>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</si>
  <si>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</si>
  <si>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</si>
  <si>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</si>
  <si>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</si>
  <si>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</si>
  <si>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</si>
  <si>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</si>
  <si>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</si>
  <si>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</si>
  <si>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</si>
  <si>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</si>
  <si>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</si>
  <si>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</si>
  <si>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</si>
  <si>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</si>
  <si>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</si>
  <si>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</si>
  <si>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</si>
  <si>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</si>
  <si>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</si>
  <si>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</si>
  <si>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</si>
  <si>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</si>
  <si>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</si>
  <si>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</si>
  <si>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</si>
  <si>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</si>
  <si>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</si>
  <si>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</si>
  <si>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</si>
  <si>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</si>
  <si>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</si>
  <si>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</si>
  <si>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</si>
  <si>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</si>
  <si>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</si>
  <si>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</si>
  <si>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</si>
  <si>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</si>
  <si>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</si>
  <si>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</si>
  <si>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</si>
  <si>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</si>
  <si>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</si>
  <si>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</si>
  <si>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</si>
  <si>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</si>
  <si>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</si>
  <si>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</si>
  <si>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</si>
  <si>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</si>
  <si>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</si>
  <si>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</si>
  <si>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</si>
  <si>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</si>
  <si>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</si>
  <si>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</si>
  <si>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</si>
  <si>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</si>
  <si>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</si>
  <si>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</si>
  <si>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</si>
  <si>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</si>
  <si>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</si>
  <si>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</si>
  <si>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</si>
  <si>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</si>
  <si>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</si>
  <si>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</si>
  <si>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</si>
  <si>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</si>
  <si>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</si>
  <si>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</si>
  <si>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</si>
  <si>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</si>
  <si>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</si>
  <si>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</si>
  <si>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</si>
  <si>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</si>
  <si>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</si>
  <si>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</si>
  <si>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</si>
  <si>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</si>
  <si>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</si>
  <si>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</si>
  <si>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</si>
  <si>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</si>
  <si>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</si>
  <si>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</si>
  <si>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</si>
  <si>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</si>
  <si>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</si>
  <si>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</si>
  <si>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</si>
  <si>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</si>
  <si>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</si>
  <si>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</si>
  <si>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</si>
  <si>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</si>
  <si>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</si>
  <si>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</si>
  <si>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</si>
  <si>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</si>
  <si>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</si>
  <si>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</si>
  <si>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</si>
  <si>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</si>
  <si>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</si>
  <si>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</si>
  <si>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</si>
  <si>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</si>
  <si>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</si>
  <si>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</si>
  <si>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</si>
  <si>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</si>
  <si>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</si>
  <si>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</si>
  <si>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</si>
  <si>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</si>
  <si>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</si>
  <si>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</si>
  <si>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</si>
  <si>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</si>
  <si>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</si>
  <si>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</si>
  <si>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</si>
  <si>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</si>
  <si>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</si>
  <si>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</si>
  <si>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</si>
  <si>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</si>
  <si>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</si>
  <si>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</si>
  <si>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</si>
  <si>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</si>
  <si>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</si>
  <si>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</si>
  <si>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</si>
  <si>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</si>
  <si>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</si>
  <si>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</si>
  <si>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</si>
  <si>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</si>
  <si>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</si>
  <si>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</si>
  <si>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</si>
  <si>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</si>
  <si>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</si>
  <si>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</si>
  <si>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</si>
  <si>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</si>
  <si>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</si>
  <si>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</si>
  <si>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</si>
  <si>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</si>
  <si>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</si>
  <si>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</si>
  <si>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</si>
  <si>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</si>
  <si>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</si>
  <si>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</si>
  <si>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</si>
  <si>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</si>
  <si>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</si>
  <si>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</si>
  <si>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</si>
  <si>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</si>
  <si>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</si>
  <si>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</si>
  <si>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</si>
  <si>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</si>
  <si>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</si>
  <si>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</si>
  <si>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</si>
  <si>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</si>
  <si>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</si>
  <si>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</si>
  <si>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</si>
  <si>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</si>
  <si>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</si>
  <si>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</si>
  <si>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</si>
  <si>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</si>
  <si>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</si>
  <si>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</si>
  <si>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</si>
  <si>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</si>
  <si>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</si>
  <si>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</si>
  <si>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</si>
  <si>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</si>
  <si>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</si>
  <si>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</si>
  <si>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</si>
  <si>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</si>
  <si>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</si>
  <si>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</si>
  <si>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</si>
  <si>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</si>
  <si>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</si>
  <si>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</si>
  <si>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</si>
  <si>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</si>
  <si>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</si>
  <si>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</si>
  <si>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</si>
  <si>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</si>
  <si>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</si>
  <si>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</si>
  <si>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</si>
  <si>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</si>
  <si>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</si>
  <si>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</si>
  <si>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</si>
  <si>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</si>
  <si>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</si>
  <si>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</si>
  <si>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</si>
  <si>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</si>
  <si>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</si>
  <si>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</si>
  <si>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</si>
  <si>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</si>
  <si>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</si>
  <si>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</si>
  <si>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</si>
  <si>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</si>
  <si>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</si>
  <si>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</si>
  <si>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</si>
  <si>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</si>
  <si>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</si>
  <si>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</si>
  <si>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</si>
  <si>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</si>
  <si>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</si>
  <si>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</si>
  <si>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</si>
  <si>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</si>
  <si>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</si>
  <si>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</si>
  <si>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</si>
  <si>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</si>
  <si>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</si>
  <si>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</si>
  <si>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</si>
  <si>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</si>
  <si>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</si>
  <si>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</si>
  <si>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</si>
  <si>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</si>
  <si>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</si>
  <si>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</si>
  <si>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</si>
  <si>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</si>
  <si>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</si>
  <si>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</si>
  <si>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</si>
  <si>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</si>
  <si>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</si>
  <si>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</si>
  <si>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</si>
  <si>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</si>
  <si>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</si>
  <si>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</si>
  <si>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</si>
  <si>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</si>
  <si>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</si>
  <si>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</si>
  <si>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</si>
  <si>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</si>
  <si>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</si>
  <si>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</si>
  <si>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</si>
  <si>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</si>
  <si>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</si>
  <si>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</si>
  <si>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</si>
  <si>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</si>
  <si>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</si>
  <si>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</si>
  <si>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</si>
  <si>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</si>
  <si>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</si>
  <si>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</si>
  <si>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</si>
  <si>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</si>
  <si>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</si>
  <si>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</si>
  <si>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</si>
  <si>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</si>
  <si>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</si>
  <si>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</si>
  <si>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</si>
  <si>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</si>
  <si>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</si>
  <si>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</si>
  <si>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</si>
  <si>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</si>
  <si>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</si>
  <si>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</si>
  <si>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</si>
  <si>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</si>
  <si>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</si>
  <si>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</si>
  <si>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</si>
  <si>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</si>
  <si>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</si>
  <si>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</si>
  <si>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</si>
  <si>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</si>
  <si>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</si>
  <si>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</si>
  <si>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</si>
  <si>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</si>
  <si>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</si>
  <si>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</si>
  <si>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</si>
  <si>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</si>
  <si>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</si>
  <si>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</si>
  <si>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</si>
  <si>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</si>
  <si>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</si>
  <si>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</si>
  <si>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</si>
  <si>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</si>
  <si>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</si>
  <si>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</si>
  <si>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</si>
  <si>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</si>
  <si>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</si>
  <si>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</si>
  <si>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</si>
  <si>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</si>
  <si>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</si>
  <si>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</si>
  <si>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</si>
  <si>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</si>
  <si>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</si>
  <si>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</si>
  <si>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</si>
  <si>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</si>
  <si>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</si>
  <si>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</si>
  <si>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</si>
  <si>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</si>
  <si>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</si>
  <si>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</si>
  <si>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</si>
  <si>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</si>
  <si>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</si>
  <si>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</si>
  <si>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</si>
  <si>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</si>
  <si>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</si>
  <si>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</si>
  <si>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</si>
  <si>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</si>
  <si>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</si>
  <si>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</si>
  <si>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</si>
  <si>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</si>
  <si>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</si>
  <si>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</si>
  <si>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</si>
  <si>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</si>
  <si>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</si>
  <si>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</si>
  <si>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</si>
  <si>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</si>
  <si>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</si>
  <si>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</si>
  <si>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</si>
  <si>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</si>
  <si>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</si>
  <si>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</si>
  <si>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</si>
  <si>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</si>
  <si>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</si>
  <si>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</si>
  <si>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</si>
  <si>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</si>
  <si>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</si>
  <si>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</si>
  <si>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</si>
  <si>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</si>
  <si>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</si>
  <si>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</si>
  <si>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</si>
  <si>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</si>
  <si>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</si>
  <si>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</si>
  <si>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</si>
  <si>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</si>
  <si>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</si>
  <si>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</si>
  <si>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</si>
  <si>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</si>
  <si>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</si>
  <si>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</si>
  <si>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</si>
  <si>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</si>
  <si>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</si>
  <si>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</si>
  <si>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</si>
  <si>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</si>
  <si>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</si>
  <si>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</si>
  <si>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</si>
  <si>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</si>
  <si>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</si>
  <si>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</si>
  <si>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</si>
  <si>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</si>
  <si>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</si>
  <si>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</si>
  <si>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</si>
  <si>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</si>
  <si>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</si>
  <si>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</si>
  <si>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</si>
  <si>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</si>
  <si>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</si>
  <si>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</si>
  <si>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</si>
  <si>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</si>
  <si>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</si>
  <si>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</si>
  <si>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</si>
  <si>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</si>
  <si>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</si>
  <si>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</si>
  <si>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</si>
  <si>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</si>
  <si>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</si>
  <si>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</si>
  <si>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</si>
  <si>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</si>
  <si>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</si>
  <si>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</si>
  <si>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</si>
  <si>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</si>
  <si>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</si>
  <si>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</si>
  <si>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</si>
  <si>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</si>
  <si>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</si>
  <si>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</si>
  <si>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</si>
  <si>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</si>
  <si>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</si>
  <si>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</si>
  <si>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</si>
  <si>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</si>
  <si>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</si>
  <si>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</si>
  <si>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</si>
  <si>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</si>
  <si>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</si>
  <si>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</si>
  <si>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</si>
  <si>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</si>
  <si>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</si>
  <si>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</si>
  <si>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</si>
  <si>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</si>
  <si>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</si>
  <si>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</si>
  <si>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</si>
  <si>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</si>
  <si>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</si>
  <si>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</si>
  <si>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</si>
  <si>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</si>
  <si>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</si>
  <si>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</si>
  <si>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</si>
  <si>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</si>
  <si>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</si>
  <si>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</si>
  <si>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</si>
  <si>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</si>
  <si>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</si>
  <si>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</si>
  <si>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</si>
  <si>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</si>
  <si>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</si>
  <si>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</si>
  <si>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</si>
  <si>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</si>
  <si>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</si>
  <si>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</si>
  <si>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</si>
  <si>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</si>
  <si>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</si>
  <si>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</si>
  <si>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</si>
  <si>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</si>
  <si>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</si>
  <si>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</si>
  <si>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</si>
  <si>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</si>
  <si>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</si>
  <si>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</si>
  <si>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</si>
  <si>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</si>
  <si>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</si>
  <si>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</si>
  <si>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</si>
  <si>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</si>
  <si>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</si>
  <si>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</si>
  <si>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</si>
  <si>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</si>
  <si>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</si>
  <si>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</si>
  <si>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</si>
  <si>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</si>
  <si>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</si>
  <si>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</si>
  <si>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</si>
  <si>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</si>
  <si>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</si>
  <si>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</si>
  <si>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</si>
  <si>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</si>
  <si>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</si>
  <si>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</si>
  <si>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</si>
  <si>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</si>
  <si>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</si>
  <si>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</si>
  <si>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</si>
  <si>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</si>
  <si>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</si>
  <si>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</si>
  <si>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</si>
  <si>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</si>
  <si>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</si>
  <si>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</si>
  <si>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</si>
  <si>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</si>
  <si>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</si>
  <si>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</si>
  <si>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</si>
  <si>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</si>
  <si>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</si>
  <si>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</si>
  <si>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</si>
  <si>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</si>
  <si>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</si>
  <si>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</si>
  <si>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</si>
  <si>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</si>
  <si>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</si>
  <si>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</si>
  <si>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</si>
  <si>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</si>
  <si>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</si>
  <si>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</si>
  <si>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</si>
  <si>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</si>
  <si>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</si>
  <si>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</si>
  <si>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</si>
  <si>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</si>
  <si>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</si>
  <si>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</si>
  <si>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</si>
  <si>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</si>
  <si>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</si>
  <si>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</si>
  <si>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</si>
  <si>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</si>
  <si>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</si>
  <si>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</si>
  <si>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</si>
  <si>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</si>
  <si>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</si>
  <si>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</si>
  <si>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</si>
  <si>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</si>
  <si>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</si>
  <si>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</si>
  <si>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</si>
  <si>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</si>
  <si>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</si>
  <si>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</si>
  <si>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</si>
  <si>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</si>
  <si>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</si>
  <si>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</si>
  <si>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</si>
  <si>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</si>
  <si>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</si>
  <si>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</si>
  <si>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</si>
  <si>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</si>
  <si>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</si>
  <si>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</si>
  <si>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</si>
  <si>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</si>
  <si>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</si>
  <si>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</si>
  <si>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</si>
  <si>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</si>
  <si>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</si>
  <si>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</si>
  <si>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</si>
  <si>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</si>
  <si>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</si>
  <si>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</si>
  <si>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</si>
  <si>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</si>
  <si>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</si>
  <si>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</si>
  <si>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</si>
  <si>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</si>
  <si>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</si>
  <si>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</si>
  <si>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</si>
  <si>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</si>
  <si>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</si>
  <si>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</si>
  <si>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</si>
  <si>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</si>
  <si>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</si>
  <si>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</si>
  <si>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</si>
  <si>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</si>
  <si>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</si>
  <si>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</si>
  <si>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</si>
  <si>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</si>
  <si>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</si>
  <si>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</si>
  <si>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</si>
  <si>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</si>
  <si>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</si>
  <si>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</si>
  <si>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</si>
  <si>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</si>
  <si>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</si>
  <si>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</si>
  <si>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</si>
  <si>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</si>
  <si>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</si>
  <si>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</si>
  <si>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</si>
  <si>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</si>
  <si>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</si>
  <si>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</si>
  <si>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</si>
  <si>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</si>
  <si>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</si>
  <si>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</si>
  <si>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</si>
  <si>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</si>
  <si>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</si>
  <si>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</si>
  <si>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</si>
  <si>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</si>
  <si>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</si>
  <si>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</si>
  <si>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</si>
  <si>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</si>
  <si>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</si>
  <si>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</si>
  <si>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</si>
  <si>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</si>
  <si>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</si>
  <si>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</si>
  <si>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</si>
  <si>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</si>
  <si>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</si>
  <si>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</si>
  <si>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</si>
  <si>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</si>
  <si>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</si>
  <si>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</si>
  <si>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</si>
  <si>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</si>
  <si>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</si>
  <si>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</si>
  <si>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</si>
  <si>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</si>
  <si>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</si>
  <si>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</si>
  <si>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</si>
  <si>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</si>
  <si>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</si>
  <si>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</si>
  <si>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</si>
  <si>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</si>
  <si>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</si>
  <si>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</si>
  <si>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</si>
  <si>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</si>
  <si>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</si>
  <si>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</si>
  <si>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</si>
  <si>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</si>
  <si>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</si>
  <si>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</si>
  <si>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</si>
  <si>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</si>
  <si>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</si>
  <si>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</si>
  <si>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</si>
  <si>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</si>
  <si>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</si>
  <si>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</si>
  <si>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</si>
  <si>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</si>
  <si>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</si>
  <si>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</si>
  <si>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</si>
  <si>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</si>
  <si>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</si>
  <si>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</si>
  <si>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</si>
  <si>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</si>
  <si>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</si>
  <si>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</si>
  <si>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</si>
  <si>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</si>
  <si>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</si>
  <si>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</si>
  <si>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</si>
  <si>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</si>
  <si>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</si>
  <si>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</si>
  <si>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</si>
  <si>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</si>
  <si>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</si>
  <si>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</si>
  <si>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</si>
  <si>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</si>
  <si>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</si>
  <si>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</si>
  <si>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</si>
  <si>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</si>
  <si>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</si>
  <si>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</si>
  <si>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</si>
  <si>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</si>
  <si>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</si>
  <si>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</si>
  <si>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</si>
  <si>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</si>
  <si>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</si>
  <si>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</si>
  <si>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</si>
  <si>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</si>
  <si>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</si>
  <si>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</si>
  <si>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</si>
  <si>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</si>
  <si>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</si>
  <si>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</si>
  <si>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</si>
  <si>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</si>
  <si>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</si>
  <si>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</si>
  <si>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</si>
  <si>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</si>
  <si>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</si>
  <si>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</si>
  <si>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</si>
  <si>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</si>
  <si>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</si>
  <si>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</si>
  <si>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</si>
  <si>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</si>
  <si>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</si>
  <si>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</si>
  <si>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</si>
  <si>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</si>
  <si>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</si>
  <si>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</si>
  <si>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</si>
  <si>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</si>
  <si>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</si>
  <si>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</si>
  <si>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</si>
  <si>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</si>
  <si>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</si>
  <si>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</si>
  <si>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</si>
  <si>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</si>
  <si>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</si>
  <si>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</si>
  <si>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</si>
  <si>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</si>
  <si>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</si>
  <si>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</si>
  <si>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</si>
  <si>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</si>
  <si>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</si>
  <si>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</si>
  <si>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</si>
  <si>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</si>
  <si>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</si>
  <si>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</si>
  <si>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</si>
  <si>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</si>
  <si>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</si>
  <si>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</si>
  <si>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</si>
  <si>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</si>
  <si>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</si>
  <si>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</si>
  <si>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</si>
  <si>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</si>
  <si>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</si>
  <si>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</si>
  <si>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</si>
  <si>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</si>
  <si>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</si>
  <si>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</si>
  <si>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</si>
  <si>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</si>
  <si>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</si>
  <si>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</si>
  <si>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</si>
  <si>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</si>
  <si>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</si>
  <si>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</si>
  <si>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</si>
  <si>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</si>
  <si>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</si>
  <si>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</si>
  <si>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</si>
  <si>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</si>
  <si>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</si>
  <si>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</si>
  <si>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</si>
  <si>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</si>
  <si>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</si>
  <si>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</si>
  <si>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</si>
  <si>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</si>
  <si>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</si>
  <si>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</si>
  <si>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</si>
  <si>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</si>
  <si>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</si>
  <si>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</si>
  <si>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</si>
  <si>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</si>
  <si>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</si>
  <si>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</si>
  <si>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</si>
  <si>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</si>
  <si>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</si>
  <si>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</si>
  <si>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</si>
  <si>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</si>
  <si>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</si>
  <si>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</si>
  <si>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</si>
  <si>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</si>
  <si>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</si>
  <si>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</si>
  <si>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</si>
  <si>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</si>
  <si>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</si>
  <si>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</si>
  <si>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</si>
  <si>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</si>
  <si>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</si>
  <si>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</si>
  <si>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</si>
  <si>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</si>
  <si>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</si>
  <si>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</si>
  <si>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</si>
  <si>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</si>
  <si>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</si>
  <si>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</si>
  <si>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</si>
  <si>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</si>
  <si>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</si>
  <si>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</si>
  <si>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</si>
  <si>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</si>
  <si>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</si>
  <si>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</si>
  <si>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</si>
  <si>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</si>
  <si>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</si>
  <si>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</si>
  <si>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</si>
  <si>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</si>
  <si>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</si>
  <si>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</si>
  <si>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</si>
  <si>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</si>
  <si>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</si>
  <si>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</si>
  <si>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</si>
  <si>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</si>
  <si>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</si>
  <si>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</si>
  <si>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</si>
  <si>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</si>
  <si>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</si>
  <si>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</si>
  <si>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</si>
  <si>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</si>
  <si>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</si>
  <si>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</si>
  <si>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</si>
  <si>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</si>
  <si>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</si>
  <si>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</si>
  <si>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</si>
  <si>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</si>
  <si>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</si>
  <si>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</si>
  <si>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</si>
  <si>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</si>
  <si>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</si>
  <si>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</si>
  <si>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</si>
  <si>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</si>
  <si>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</si>
  <si>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</si>
  <si>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</si>
  <si>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</si>
  <si>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</si>
  <si>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</si>
  <si>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</si>
  <si>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</si>
  <si>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</si>
  <si>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</si>
  <si>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</si>
  <si>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</si>
  <si>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</si>
  <si>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</si>
  <si>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</si>
  <si>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</si>
  <si>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</si>
  <si>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</si>
  <si>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</si>
  <si>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</si>
  <si>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</si>
  <si>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</si>
  <si>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</si>
  <si>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</si>
  <si>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</si>
  <si>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</si>
  <si>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</si>
  <si>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</si>
  <si>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</si>
  <si>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</si>
  <si>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</si>
  <si>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</si>
  <si>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</si>
  <si>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</si>
  <si>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</si>
  <si>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</si>
  <si>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</si>
  <si>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</si>
  <si>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</si>
  <si>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</si>
  <si>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</si>
  <si>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</si>
  <si>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</si>
  <si>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</si>
  <si>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</si>
  <si>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</si>
  <si>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</si>
  <si>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</si>
  <si>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</si>
  <si>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</si>
  <si>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</si>
  <si>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</si>
  <si>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</si>
  <si>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</si>
  <si>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</si>
  <si>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</si>
  <si>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</si>
  <si>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</si>
  <si>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</si>
  <si>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</si>
  <si>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</si>
  <si>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</si>
  <si>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</si>
  <si>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</si>
  <si>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</si>
  <si>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</si>
  <si>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</si>
  <si>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</si>
  <si>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</si>
  <si>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</si>
  <si>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</si>
  <si>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</si>
  <si>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</si>
  <si>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</si>
  <si>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</si>
  <si>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</si>
  <si>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</si>
  <si>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</si>
  <si>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</si>
  <si>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</si>
  <si>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</si>
  <si>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</si>
  <si>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</si>
  <si>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</si>
  <si>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</si>
  <si>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</si>
  <si>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</si>
  <si>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</si>
  <si>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</si>
  <si>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</si>
  <si>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</si>
  <si>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</si>
  <si>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</si>
  <si>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</si>
  <si>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</si>
  <si>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</si>
  <si>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</si>
  <si>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</si>
  <si>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</si>
  <si>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</si>
  <si>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</si>
  <si>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</si>
  <si>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</si>
  <si>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</si>
  <si>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</si>
  <si>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</si>
  <si>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</si>
  <si>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</si>
  <si>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</si>
  <si>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</si>
  <si>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</si>
  <si>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</si>
  <si>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</si>
  <si>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</si>
  <si>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</si>
  <si>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</si>
  <si>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</si>
  <si>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</si>
  <si>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</si>
  <si>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</si>
  <si>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</si>
  <si>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</si>
  <si>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</si>
  <si>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</si>
  <si>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</si>
  <si>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</si>
  <si>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</si>
  <si>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</si>
  <si>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</si>
  <si>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</si>
  <si>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</si>
  <si>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</si>
  <si>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</si>
  <si>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</si>
  <si>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</si>
  <si>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</si>
  <si>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</si>
  <si>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</si>
  <si>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</si>
  <si>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</si>
  <si>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</si>
  <si>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</si>
  <si>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</si>
  <si>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</si>
  <si>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</si>
  <si>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</si>
  <si>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</si>
  <si>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</si>
  <si>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</si>
  <si>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</si>
  <si>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</si>
  <si>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</si>
  <si>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</si>
  <si>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</si>
  <si>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</si>
  <si>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</si>
  <si>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</si>
  <si>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</si>
  <si>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</si>
  <si>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</si>
  <si>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</si>
  <si>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</si>
  <si>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</si>
  <si>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</si>
  <si>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</si>
  <si>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</si>
  <si>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</si>
  <si>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</si>
  <si>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</si>
  <si>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</si>
  <si>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</si>
  <si>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</si>
  <si>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</si>
  <si>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</si>
  <si>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</si>
  <si>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</si>
  <si>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</si>
  <si>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</si>
  <si>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</si>
  <si>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</si>
  <si>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</si>
  <si>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</si>
  <si>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</si>
  <si>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</si>
  <si>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</si>
  <si>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</si>
  <si>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</si>
  <si>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</si>
  <si>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</si>
  <si>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</si>
  <si>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</si>
  <si>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</si>
  <si>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</si>
  <si>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</si>
  <si>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</si>
  <si>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</si>
  <si>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</si>
  <si>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</si>
  <si>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</si>
  <si>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</si>
  <si>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</si>
  <si>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</si>
  <si>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</si>
  <si>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</si>
  <si>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</si>
  <si>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</si>
  <si>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</si>
  <si>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</si>
  <si>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</si>
  <si>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</si>
  <si>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</si>
  <si>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</si>
  <si>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</si>
  <si>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</si>
  <si>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</si>
  <si>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</si>
  <si>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</si>
  <si>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</si>
  <si>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</si>
  <si>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</si>
  <si>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</si>
  <si>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</si>
  <si>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</si>
  <si>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</si>
  <si>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</si>
  <si>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</si>
  <si>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</si>
  <si>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</si>
  <si>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</si>
  <si>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</si>
  <si>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</si>
  <si>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</si>
  <si>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</si>
  <si>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</si>
  <si>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</si>
  <si>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</si>
  <si>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</si>
  <si>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</si>
  <si>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</si>
  <si>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</si>
  <si>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</si>
  <si>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</si>
  <si>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</si>
  <si>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</si>
  <si>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</si>
  <si>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</si>
  <si>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</si>
  <si>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</si>
  <si>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</si>
  <si>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</si>
  <si>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</si>
  <si>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</si>
  <si>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</si>
  <si>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</si>
  <si>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</si>
  <si>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</si>
  <si>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</si>
  <si>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</si>
  <si>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</si>
  <si>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</si>
  <si>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</si>
  <si>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</si>
  <si>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</si>
  <si>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</si>
  <si>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</si>
  <si>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</si>
  <si>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</si>
  <si>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</si>
  <si>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</si>
  <si>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</si>
  <si>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</si>
  <si>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</si>
  <si>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</si>
  <si>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</si>
  <si>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</si>
  <si>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</si>
  <si>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</si>
  <si>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</si>
  <si>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</si>
  <si>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</si>
  <si>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</si>
  <si>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</si>
  <si>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</si>
  <si>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</si>
  <si>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</si>
  <si>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</si>
  <si>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</si>
  <si>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</si>
  <si>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</si>
  <si>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</si>
  <si>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</si>
  <si>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</si>
  <si>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</si>
  <si>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</si>
  <si>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</si>
  <si>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</si>
  <si>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</si>
  <si>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</si>
  <si>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</si>
  <si>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</si>
  <si>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</si>
  <si>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</si>
  <si>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</si>
  <si>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</si>
  <si>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</si>
  <si>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</si>
  <si>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</si>
  <si>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</si>
  <si>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</si>
  <si>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</si>
  <si>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</si>
  <si>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</si>
  <si>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</si>
  <si>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</si>
  <si>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</si>
  <si>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</si>
  <si>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</si>
  <si>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</si>
  <si>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</si>
  <si>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</si>
  <si>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</si>
  <si>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</si>
  <si>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</si>
  <si>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</si>
  <si>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</si>
  <si>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</si>
  <si>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</si>
  <si>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</si>
  <si>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</si>
  <si>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</si>
  <si>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</si>
  <si>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</si>
  <si>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</si>
  <si>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</si>
  <si>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</si>
  <si>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</si>
  <si>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</si>
  <si>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</si>
  <si>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</si>
  <si>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</si>
  <si>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</si>
  <si>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</si>
  <si>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</si>
  <si>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</si>
  <si>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</si>
  <si>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</si>
  <si>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</si>
  <si>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</si>
  <si>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</si>
  <si>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</si>
  <si>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</si>
  <si>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</si>
  <si>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</si>
  <si>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</si>
  <si>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</si>
  <si>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</si>
  <si>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</si>
  <si>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</si>
  <si>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</si>
  <si>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</si>
  <si>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</si>
  <si>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</si>
  <si>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</si>
  <si>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</si>
  <si>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</si>
  <si>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</si>
  <si>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</si>
  <si>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</si>
  <si>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</si>
  <si>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</si>
  <si>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</si>
  <si>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</si>
  <si>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</si>
  <si>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</si>
  <si>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</si>
  <si>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</si>
  <si>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</si>
  <si>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</si>
  <si>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</si>
  <si>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</si>
  <si>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</si>
  <si>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</si>
  <si>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</si>
  <si>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</si>
  <si>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</si>
  <si>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</si>
  <si>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</si>
  <si>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</si>
  <si>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</si>
  <si>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</si>
  <si>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</si>
  <si>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</si>
  <si>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</si>
  <si>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</si>
  <si>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</si>
  <si>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</si>
  <si>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</si>
  <si>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</si>
  <si>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</si>
  <si>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</si>
  <si>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</si>
  <si>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</si>
  <si>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</si>
  <si>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</si>
  <si>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</si>
  <si>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</si>
  <si>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</si>
  <si>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</si>
  <si>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</si>
  <si>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</si>
  <si>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</si>
  <si>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</si>
  <si>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</si>
  <si>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</si>
  <si>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</si>
  <si>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</si>
  <si>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</si>
  <si>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</si>
  <si>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</si>
  <si>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</si>
  <si>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</si>
  <si>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</si>
  <si>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</si>
  <si>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</si>
  <si>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</si>
  <si>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</si>
  <si>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</si>
  <si>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</si>
  <si>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</si>
  <si>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</si>
  <si>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</si>
  <si>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</si>
  <si>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</si>
  <si>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</si>
  <si>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</si>
  <si>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</si>
  <si>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</si>
  <si>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</si>
  <si>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</si>
  <si>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</si>
  <si>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</si>
  <si>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</si>
  <si>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</si>
  <si>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</si>
  <si>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</si>
  <si>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</si>
  <si>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</si>
  <si>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</si>
  <si>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</si>
  <si>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</si>
  <si>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</si>
  <si>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</si>
  <si>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</si>
  <si>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</si>
  <si>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</si>
  <si>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</si>
  <si>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</si>
  <si>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</si>
  <si>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</si>
  <si>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</si>
  <si>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</si>
  <si>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</si>
  <si>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</si>
  <si>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</si>
  <si>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</si>
  <si>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</si>
  <si>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</si>
  <si>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</si>
  <si>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</si>
  <si>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</si>
  <si>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</si>
  <si>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</si>
  <si>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</si>
  <si>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</si>
  <si>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</si>
  <si>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</si>
  <si>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</si>
  <si>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</si>
  <si>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</si>
  <si>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</si>
  <si>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</si>
  <si>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</si>
  <si>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</si>
  <si>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</si>
  <si>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</si>
  <si>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</si>
  <si>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</si>
  <si>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</si>
  <si>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</si>
  <si>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</si>
  <si>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</si>
  <si>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</si>
  <si>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</si>
  <si>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</si>
  <si>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</si>
  <si>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</si>
  <si>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</si>
  <si>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</si>
  <si>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</si>
  <si>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</si>
  <si>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</si>
  <si>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</si>
  <si>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</si>
  <si>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</si>
  <si>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</si>
  <si>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</si>
  <si>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</si>
  <si>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</si>
  <si>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</si>
  <si>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</si>
  <si>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</si>
  <si>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</si>
  <si>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</si>
  <si>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</si>
  <si>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</si>
  <si>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</si>
  <si>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</si>
  <si>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</si>
  <si>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</si>
  <si>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</si>
  <si>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</si>
  <si>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</si>
  <si>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</si>
  <si>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</si>
  <si>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</si>
  <si>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</si>
  <si>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</si>
  <si>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</si>
  <si>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</si>
  <si>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</si>
  <si>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</si>
  <si>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</si>
  <si>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</si>
  <si>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</si>
  <si>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</si>
  <si>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</si>
  <si>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</si>
  <si>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</si>
  <si>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</si>
  <si>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</si>
  <si>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</si>
  <si>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</si>
  <si>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</si>
  <si>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</si>
  <si>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</si>
  <si>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</si>
  <si>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</si>
  <si>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</si>
  <si>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</si>
  <si>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</si>
  <si>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</si>
  <si>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</si>
  <si>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</si>
  <si>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</si>
  <si>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</si>
  <si>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</si>
  <si>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</si>
  <si>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</si>
  <si>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</si>
  <si>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</si>
  <si>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</si>
  <si>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</si>
  <si>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</si>
  <si>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</si>
  <si>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</si>
  <si>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</si>
  <si>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</si>
  <si>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</si>
  <si>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</si>
  <si>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</si>
  <si>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</si>
  <si>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</si>
  <si>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</si>
  <si>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</si>
  <si>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</si>
  <si>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</si>
  <si>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</si>
  <si>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</si>
  <si>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</si>
  <si>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</si>
  <si>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</si>
  <si>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</si>
  <si>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</si>
  <si>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</si>
  <si>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</si>
  <si>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</si>
  <si>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</si>
  <si>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</si>
  <si>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</si>
  <si>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</si>
  <si>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</si>
  <si>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</si>
  <si>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</si>
  <si>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</si>
  <si>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</si>
  <si>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</si>
  <si>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</si>
  <si>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</si>
  <si>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</si>
  <si>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</si>
  <si>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</si>
  <si>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</si>
  <si>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</si>
  <si>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</si>
  <si>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</si>
  <si>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</si>
  <si>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</si>
  <si>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</si>
  <si>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</si>
  <si>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</si>
  <si>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</si>
  <si>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</si>
  <si>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</si>
  <si>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</si>
  <si>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</si>
  <si>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</si>
  <si>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</si>
  <si>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</si>
  <si>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</si>
  <si>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</si>
  <si>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</si>
  <si>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</si>
  <si>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</si>
  <si>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</si>
  <si>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</si>
  <si>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</si>
  <si>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</si>
  <si>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</si>
  <si>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</si>
  <si>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</si>
  <si>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</si>
  <si>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</si>
  <si>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</si>
  <si>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</si>
  <si>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</si>
  <si>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</si>
  <si>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</si>
  <si>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</si>
  <si>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</si>
  <si>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</si>
  <si>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</si>
  <si>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</si>
  <si>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</si>
  <si>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</si>
  <si>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</si>
  <si>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</si>
  <si>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</si>
  <si>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</si>
  <si>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</si>
  <si>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</si>
  <si>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</si>
  <si>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</si>
  <si>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</si>
  <si>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</si>
  <si>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</si>
  <si>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</si>
  <si>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</si>
  <si>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</si>
  <si>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</si>
  <si>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</si>
  <si>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</si>
  <si>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</si>
  <si>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</si>
  <si>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</si>
  <si>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</si>
  <si>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</si>
  <si>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</si>
  <si>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</si>
  <si>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</si>
  <si>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</si>
  <si>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</si>
  <si>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</si>
  <si>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</si>
  <si>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</si>
  <si>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</si>
  <si>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</si>
  <si>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</si>
  <si>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</si>
  <si>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</si>
  <si>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</si>
  <si>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</si>
  <si>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</si>
  <si>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</si>
  <si>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</si>
  <si>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</si>
  <si>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</si>
  <si>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</si>
  <si>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</si>
  <si>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</si>
  <si>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</si>
  <si>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</si>
  <si>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</si>
  <si>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</si>
  <si>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</si>
  <si>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</si>
  <si>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</si>
  <si>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</si>
  <si>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</si>
  <si>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</si>
  <si>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</si>
  <si>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</si>
  <si>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</si>
  <si>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</si>
  <si>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</si>
  <si>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</si>
  <si>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</si>
  <si>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</si>
  <si>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</si>
  <si>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</si>
  <si>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</si>
  <si>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</si>
  <si>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</si>
  <si>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</si>
  <si>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</si>
  <si>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</si>
  <si>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</si>
  <si>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</si>
  <si>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</si>
  <si>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</si>
  <si>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</si>
  <si>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</si>
  <si>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</si>
  <si>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</si>
  <si>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</si>
  <si>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</si>
  <si>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</si>
  <si>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</si>
  <si>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</si>
  <si>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</si>
  <si>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</si>
  <si>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</si>
  <si>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</si>
  <si>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</si>
  <si>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</si>
  <si>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</si>
  <si>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</si>
  <si>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</si>
  <si>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</si>
  <si>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</si>
  <si>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</si>
  <si>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</si>
  <si>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</si>
  <si>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</si>
  <si>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</si>
  <si>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</si>
  <si>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</si>
  <si>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</si>
  <si>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</si>
  <si>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</si>
  <si>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</si>
  <si>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</si>
  <si>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</si>
  <si>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</si>
  <si>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</si>
  <si>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</si>
  <si>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</si>
  <si>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</si>
  <si>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</si>
  <si>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</si>
  <si>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</si>
  <si>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</si>
  <si>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</si>
  <si>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</si>
  <si>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</si>
  <si>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</si>
  <si>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</si>
  <si>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</si>
  <si>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</si>
  <si>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</si>
  <si>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</si>
  <si>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</si>
  <si>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</si>
  <si>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</si>
  <si>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</si>
  <si>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</si>
  <si>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</si>
  <si>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</si>
  <si>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</si>
  <si>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</si>
  <si>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</si>
  <si>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</si>
  <si>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</si>
  <si>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</si>
  <si>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</si>
  <si>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</si>
  <si>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</si>
  <si>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</si>
  <si>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</si>
  <si>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</si>
  <si>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</si>
  <si>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</si>
  <si>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</si>
  <si>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</si>
  <si>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</si>
  <si>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</si>
  <si>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</si>
  <si>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</si>
  <si>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</si>
  <si>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</si>
  <si>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</si>
  <si>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</si>
  <si>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</si>
  <si>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</si>
  <si>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</si>
  <si>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</si>
  <si>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</si>
  <si>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</si>
  <si>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</si>
  <si>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</si>
  <si>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</si>
  <si>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</si>
  <si>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</si>
  <si>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</si>
  <si>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</si>
  <si>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</si>
  <si>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</si>
  <si>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</si>
  <si>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</si>
  <si>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</si>
  <si>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</si>
  <si>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</si>
  <si>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</si>
  <si>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</si>
  <si>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</si>
  <si>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</si>
  <si>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</si>
  <si>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</si>
  <si>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</si>
  <si>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</si>
  <si>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</si>
  <si>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</si>
  <si>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</si>
  <si>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</si>
  <si>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</si>
  <si>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</si>
  <si>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</si>
  <si>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</si>
  <si>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</si>
  <si>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</si>
  <si>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</si>
  <si>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</si>
  <si>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</si>
  <si>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</si>
  <si>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</si>
  <si>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</si>
  <si>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</si>
  <si>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</si>
  <si>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</si>
  <si>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</si>
  <si>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</si>
  <si>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</si>
  <si>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</si>
  <si>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</si>
  <si>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</si>
  <si>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</si>
  <si>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</si>
  <si>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</si>
  <si>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</si>
  <si>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</si>
  <si>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</si>
  <si>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</si>
  <si>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</si>
  <si>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</si>
  <si>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</si>
  <si>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</si>
  <si>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</si>
  <si>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</si>
  <si>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</si>
  <si>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</si>
  <si>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</si>
  <si>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</si>
  <si>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</si>
  <si>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</si>
  <si>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</si>
  <si>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</si>
  <si>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</si>
  <si>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</si>
  <si>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</si>
  <si>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</si>
  <si>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</si>
  <si>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</si>
  <si>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</si>
  <si>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</si>
  <si>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</si>
  <si>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</si>
  <si>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</si>
  <si>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</si>
  <si>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</si>
  <si>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</si>
  <si>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</si>
  <si>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</si>
  <si>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</si>
  <si>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</si>
  <si>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</si>
  <si>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</si>
  <si>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</si>
  <si>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</si>
  <si>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</si>
  <si>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</si>
  <si>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</si>
  <si>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</si>
  <si>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</si>
  <si>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</si>
  <si>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</si>
  <si>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</si>
  <si>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</si>
  <si>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</si>
  <si>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</si>
  <si>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</si>
  <si>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</si>
  <si>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</si>
  <si>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</si>
  <si>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</si>
  <si>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</si>
  <si>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</si>
  <si>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</si>
  <si>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</si>
  <si>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</si>
  <si>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</si>
  <si>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</si>
  <si>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</si>
  <si>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</si>
  <si>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</si>
  <si>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</si>
  <si>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</si>
  <si>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</si>
  <si>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</si>
  <si>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</si>
  <si>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</si>
  <si>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</si>
  <si>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</si>
  <si>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</si>
  <si>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</si>
  <si>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</si>
  <si>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</si>
  <si>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</si>
  <si>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</si>
  <si>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</si>
  <si>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</si>
  <si>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</si>
  <si>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</si>
  <si>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</si>
  <si>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</si>
  <si>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</si>
  <si>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</si>
  <si>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</si>
  <si>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</si>
  <si>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</si>
  <si>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</si>
  <si>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</si>
  <si>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</si>
  <si>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</si>
  <si>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</si>
  <si>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</si>
  <si>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</si>
  <si>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</si>
  <si>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</si>
  <si>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</si>
  <si>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</si>
  <si>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</si>
  <si>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</si>
  <si>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</si>
  <si>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</si>
  <si>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</si>
  <si>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</si>
  <si>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</si>
  <si>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</si>
  <si>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</si>
  <si>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</si>
  <si>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</si>
  <si>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</si>
  <si>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</si>
  <si>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</si>
  <si>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</si>
  <si>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</si>
  <si>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</si>
  <si>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</si>
  <si>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</si>
  <si>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</si>
  <si>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</si>
  <si>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</si>
  <si>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</si>
  <si>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</si>
  <si>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</si>
  <si>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</si>
  <si>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</si>
  <si>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</si>
  <si>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</si>
  <si>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</si>
  <si>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</si>
  <si>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</si>
  <si>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</si>
  <si>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</si>
  <si>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</si>
  <si>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</si>
  <si>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</si>
  <si>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</si>
  <si>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</si>
  <si>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</si>
  <si>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</si>
  <si>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</si>
  <si>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</si>
  <si>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</si>
  <si>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</si>
  <si>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</si>
  <si>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</si>
  <si>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</si>
  <si>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</si>
  <si>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</si>
  <si>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</si>
  <si>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</si>
  <si>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</si>
  <si>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</si>
  <si>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</si>
  <si>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</si>
  <si>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</si>
  <si>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</si>
  <si>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</si>
  <si>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</si>
  <si>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</si>
  <si>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</si>
  <si>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</si>
  <si>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</si>
  <si>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</si>
  <si>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</si>
  <si>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</si>
  <si>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</si>
  <si>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</si>
  <si>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</si>
  <si>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</si>
  <si>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</si>
  <si>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</si>
  <si>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</si>
  <si>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</si>
  <si>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</si>
  <si>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</si>
  <si>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</si>
  <si>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</si>
  <si>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</si>
  <si>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</si>
  <si>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</si>
  <si>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</si>
  <si>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</si>
  <si>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</si>
  <si>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</si>
  <si>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</si>
  <si>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</si>
  <si>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</si>
  <si>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</si>
  <si>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</si>
  <si>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</si>
  <si>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</si>
  <si>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</si>
  <si>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</si>
  <si>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</si>
  <si>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</si>
  <si>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</si>
  <si>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</si>
  <si>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</si>
  <si>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</si>
  <si>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</si>
  <si>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</si>
  <si>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</si>
  <si>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</si>
  <si>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</si>
  <si>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</si>
  <si>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</si>
  <si>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</si>
  <si>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</si>
  <si>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</si>
  <si>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</si>
  <si>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</si>
  <si>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</si>
  <si>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</si>
  <si>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</si>
  <si>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</si>
  <si>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</si>
  <si>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</si>
  <si>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</si>
  <si>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</si>
  <si>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</si>
  <si>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</si>
  <si>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</si>
  <si>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</si>
  <si>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</si>
  <si>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</si>
  <si>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</si>
  <si>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</si>
  <si>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</si>
  <si>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</si>
  <si>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</si>
  <si>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</si>
  <si>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</si>
  <si>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</si>
  <si>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</si>
  <si>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</si>
  <si>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</si>
  <si>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</si>
  <si>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</si>
  <si>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</si>
  <si>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</si>
  <si>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</si>
  <si>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</si>
  <si>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</si>
  <si>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</si>
  <si>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</si>
  <si>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</si>
  <si>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</si>
  <si>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</si>
  <si>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</si>
  <si>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</si>
  <si>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</si>
  <si>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</si>
  <si>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</si>
  <si>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</si>
  <si>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</si>
  <si>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</si>
  <si>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</si>
  <si>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</si>
  <si>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</si>
  <si>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</si>
  <si>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</si>
  <si>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</si>
  <si>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</si>
  <si>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</si>
  <si>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</si>
  <si>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</si>
  <si>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</si>
  <si>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</si>
  <si>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</si>
  <si>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</si>
  <si>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</si>
  <si>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</si>
  <si>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</si>
  <si>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</si>
  <si>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</si>
  <si>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</si>
  <si>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</si>
  <si>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</si>
  <si>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</si>
  <si>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</si>
  <si>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</si>
  <si>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</si>
  <si>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</si>
  <si>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</si>
  <si>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</si>
  <si>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</si>
  <si>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</si>
  <si>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</si>
  <si>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</si>
  <si>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</si>
  <si>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</si>
  <si>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</si>
  <si>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</si>
  <si>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</si>
  <si>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</si>
  <si>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</si>
  <si>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</si>
  <si>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</si>
  <si>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</si>
  <si>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</si>
  <si>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</si>
  <si>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</si>
  <si>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</si>
  <si>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</si>
  <si>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</si>
  <si>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</si>
  <si>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</si>
  <si>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</si>
  <si>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</si>
  <si>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</si>
  <si>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</si>
  <si>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</si>
  <si>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</si>
  <si>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</si>
  <si>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</si>
  <si>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</si>
  <si>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</si>
  <si>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</si>
  <si>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</si>
  <si>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</si>
  <si>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</si>
  <si>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</si>
  <si>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</si>
  <si>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</si>
  <si>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</si>
  <si>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</si>
  <si>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</si>
  <si>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</si>
  <si>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</si>
  <si>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</si>
  <si>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</si>
  <si>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</si>
  <si>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</si>
  <si>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</si>
  <si>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</si>
  <si>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</si>
  <si>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</si>
  <si>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</si>
  <si>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</si>
  <si>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</si>
  <si>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</si>
  <si>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</si>
  <si>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</si>
  <si>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</si>
  <si>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</si>
  <si>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</si>
  <si>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</si>
  <si>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</si>
  <si>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</si>
  <si>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</si>
  <si>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</si>
  <si>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</si>
  <si>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</si>
  <si>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</si>
  <si>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</si>
  <si>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</si>
  <si>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</si>
  <si>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</si>
  <si>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</si>
  <si>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</si>
  <si>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</si>
  <si>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</si>
  <si>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</si>
  <si>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</si>
  <si>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</si>
  <si>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</si>
  <si>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</si>
  <si>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</si>
  <si>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</si>
  <si>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</si>
  <si>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</si>
  <si>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</si>
  <si>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</si>
  <si>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</si>
  <si>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</si>
  <si>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</si>
  <si>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</si>
  <si>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</si>
  <si>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</si>
  <si>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</si>
  <si>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</si>
  <si>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</si>
  <si>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</si>
  <si>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</si>
  <si>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</si>
  <si>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</si>
  <si>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</si>
  <si>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</si>
  <si>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</si>
  <si>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</si>
  <si>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</si>
  <si>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</si>
  <si>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</si>
  <si>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</si>
  <si>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</si>
  <si>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</si>
  <si>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</si>
  <si>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</si>
  <si>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</si>
  <si>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</si>
  <si>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</si>
  <si>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</si>
  <si>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</si>
  <si>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</si>
  <si>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</si>
  <si>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</si>
  <si>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</si>
  <si>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</si>
  <si>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</si>
  <si>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</si>
  <si>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</si>
  <si>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</si>
  <si>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</si>
  <si>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</si>
  <si>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</si>
  <si>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</si>
  <si>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</si>
  <si>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</si>
  <si>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</si>
  <si>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</si>
  <si>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</si>
  <si>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</si>
  <si>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</si>
  <si>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</si>
  <si>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</si>
  <si>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</si>
  <si>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</si>
  <si>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</si>
  <si>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</si>
  <si>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</si>
  <si>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</si>
  <si>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</si>
  <si>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</si>
  <si>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</si>
  <si>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</si>
  <si>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</si>
  <si>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</si>
  <si>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</si>
  <si>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</si>
  <si>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</si>
  <si>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</si>
  <si>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</si>
  <si>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</si>
  <si>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</si>
  <si>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</si>
  <si>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</si>
  <si>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</si>
  <si>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</si>
  <si>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</si>
  <si>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</si>
  <si>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</si>
  <si>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</si>
  <si>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</si>
  <si>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</si>
  <si>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</si>
  <si>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</si>
  <si>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</si>
  <si>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</si>
  <si>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</si>
  <si>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</si>
  <si>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</si>
  <si>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</si>
  <si>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</si>
  <si>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</si>
  <si>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</si>
  <si>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</si>
  <si>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</si>
  <si>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</si>
  <si>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</si>
  <si>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</si>
  <si>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</si>
  <si>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</si>
  <si>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</si>
  <si>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</si>
  <si>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</si>
  <si>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</si>
  <si>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</si>
  <si>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</si>
  <si>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</si>
  <si>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</si>
  <si>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</si>
  <si>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</si>
  <si>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</si>
  <si>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</si>
  <si>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</si>
  <si>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</si>
  <si>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</si>
  <si>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</si>
  <si>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</si>
  <si>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</si>
  <si>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</si>
  <si>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</si>
  <si>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</si>
  <si>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</si>
  <si>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</si>
  <si>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</si>
  <si>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</si>
  <si>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</si>
  <si>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</si>
  <si>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</si>
  <si>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</si>
  <si>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</si>
  <si>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</si>
  <si>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</si>
  <si>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</si>
  <si>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</si>
  <si>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</si>
  <si>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</si>
  <si>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</si>
  <si>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</si>
  <si>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</si>
  <si>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</si>
  <si>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</si>
  <si>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</si>
  <si>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</si>
  <si>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</si>
  <si>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</si>
  <si>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</si>
  <si>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</si>
  <si>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</si>
  <si>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</si>
  <si>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</si>
  <si>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</si>
  <si>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</si>
  <si>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</si>
  <si>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</si>
  <si>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</si>
  <si>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</si>
  <si>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</si>
  <si>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</si>
  <si>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</si>
  <si>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</si>
  <si>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</si>
  <si>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</si>
  <si>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</si>
  <si>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</si>
  <si>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</si>
  <si>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</si>
  <si>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</si>
  <si>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</si>
  <si>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</si>
  <si>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</si>
  <si>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</si>
  <si>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</si>
  <si>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</si>
  <si>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</si>
  <si>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</si>
  <si>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</si>
  <si>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</si>
  <si>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</si>
  <si>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</si>
  <si>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</si>
  <si>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</si>
  <si>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</si>
  <si>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</si>
  <si>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</si>
  <si>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</si>
  <si>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</si>
  <si>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</si>
  <si>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</si>
  <si>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</si>
  <si>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</si>
  <si>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</si>
  <si>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</si>
  <si>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</si>
  <si>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</si>
  <si>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</si>
  <si>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</si>
  <si>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</si>
  <si>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</si>
  <si>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</si>
  <si>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</si>
  <si>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</si>
  <si>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</si>
  <si>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</si>
  <si>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</si>
  <si>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</si>
  <si>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</si>
  <si>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</si>
  <si>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</si>
  <si>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</si>
  <si>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</si>
  <si>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</si>
  <si>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</si>
  <si>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</si>
  <si>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</si>
  <si>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</si>
  <si>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</si>
  <si>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</si>
  <si>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</si>
  <si>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</si>
  <si>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</si>
  <si>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</si>
  <si>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</si>
  <si>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</si>
  <si>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</si>
  <si>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</si>
  <si>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</si>
  <si>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</si>
  <si>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</si>
  <si>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</si>
  <si>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</si>
  <si>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</si>
  <si>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</si>
  <si>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</si>
  <si>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</si>
  <si>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</si>
  <si>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</si>
  <si>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</si>
  <si>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</si>
  <si>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</si>
  <si>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</si>
  <si>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</si>
  <si>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</si>
  <si>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</si>
  <si>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</si>
  <si>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</si>
  <si>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</si>
  <si>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</si>
  <si>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</si>
  <si>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</si>
  <si>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</si>
  <si>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</si>
  <si>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</si>
  <si>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</si>
  <si>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</si>
  <si>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</si>
  <si>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</si>
  <si>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</si>
  <si>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</si>
  <si>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</si>
  <si>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</si>
  <si>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</si>
  <si>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</si>
  <si>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</si>
  <si>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</si>
  <si>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</si>
  <si>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</si>
  <si>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</si>
  <si>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</si>
  <si>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</si>
  <si>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</si>
  <si>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</si>
  <si>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</si>
  <si>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</si>
  <si>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</si>
  <si>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</si>
  <si>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</si>
  <si>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</si>
  <si>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</si>
  <si>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</si>
  <si>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</si>
  <si>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</si>
  <si>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</si>
  <si>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</si>
  <si>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</si>
  <si>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</si>
  <si>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</si>
  <si>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</si>
  <si>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</si>
  <si>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</si>
  <si>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</si>
  <si>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</si>
  <si>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</si>
  <si>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</si>
  <si>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</si>
  <si>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</si>
  <si>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</si>
  <si>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</si>
  <si>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</si>
  <si>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</si>
  <si>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</si>
  <si>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</si>
  <si>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</si>
  <si>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</si>
  <si>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</si>
  <si>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</si>
  <si>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</si>
  <si>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</si>
  <si>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</si>
  <si>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</si>
  <si>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</si>
  <si>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</si>
  <si>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</si>
  <si>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</si>
  <si>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</si>
  <si>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</si>
  <si>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</si>
  <si>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</si>
  <si>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</si>
  <si>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</si>
  <si>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</si>
  <si>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</si>
  <si>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</si>
  <si>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</si>
  <si>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</si>
  <si>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</si>
  <si>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</si>
  <si>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</si>
  <si>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</si>
  <si>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</si>
  <si>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</si>
  <si>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</si>
  <si>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</si>
  <si>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</si>
  <si>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</si>
  <si>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</si>
  <si>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</si>
  <si>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</si>
  <si>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</si>
  <si>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</si>
  <si>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</si>
  <si>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</si>
  <si>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</si>
  <si>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</si>
  <si>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</si>
  <si>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</si>
  <si>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</si>
  <si>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</si>
  <si>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</si>
  <si>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</si>
  <si>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</si>
  <si>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</si>
  <si>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</si>
  <si>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</si>
  <si>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</si>
  <si>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</si>
  <si>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</si>
  <si>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</si>
  <si>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</si>
  <si>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</si>
  <si>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</si>
  <si>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</si>
  <si>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</si>
  <si>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</si>
  <si>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</si>
  <si>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</si>
  <si>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</si>
  <si>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</si>
  <si>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</si>
  <si>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</si>
  <si>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</si>
  <si>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</si>
  <si>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</si>
  <si>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</si>
  <si>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</si>
  <si>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</si>
  <si>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</si>
  <si>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</si>
  <si>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</si>
  <si>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</si>
  <si>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</si>
  <si>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</si>
  <si>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</si>
  <si>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</si>
  <si>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</si>
  <si>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</si>
  <si>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</si>
  <si>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</si>
  <si>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</si>
  <si>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</si>
  <si>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</si>
  <si>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</si>
  <si>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</si>
  <si>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</si>
  <si>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</si>
  <si>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</si>
  <si>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</si>
  <si>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</si>
  <si>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</si>
  <si>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</si>
  <si>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</si>
  <si>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</si>
  <si>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</si>
  <si>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</si>
  <si>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</si>
  <si>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</si>
  <si>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</si>
  <si>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</si>
  <si>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</si>
  <si>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</si>
  <si>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</si>
  <si>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</si>
  <si>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</si>
  <si>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</si>
  <si>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</si>
  <si>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</si>
  <si>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</si>
  <si>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</si>
  <si>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</si>
  <si>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</si>
  <si>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</si>
  <si>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</si>
  <si>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</si>
  <si>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</si>
  <si>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</si>
  <si>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</si>
  <si>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</si>
  <si>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</si>
  <si>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</si>
  <si>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</si>
  <si>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</si>
  <si>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</si>
  <si>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</si>
  <si>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</si>
  <si>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</si>
  <si>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</si>
  <si>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</si>
  <si>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</si>
  <si>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</si>
  <si>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</si>
  <si>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</si>
  <si>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</si>
  <si>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</si>
  <si>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</si>
  <si>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</si>
  <si>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</si>
  <si>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</si>
  <si>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</si>
  <si>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</si>
  <si>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</si>
  <si>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</si>
  <si>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</si>
  <si>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</si>
  <si>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</si>
  <si>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</si>
  <si>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</si>
  <si>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</si>
  <si>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</si>
  <si>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</si>
  <si>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</si>
  <si>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</si>
  <si>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</si>
  <si>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</si>
  <si>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</si>
  <si>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</si>
  <si>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</si>
  <si>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</si>
  <si>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</si>
  <si>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</si>
  <si>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</si>
  <si>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</si>
  <si>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</si>
  <si>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</si>
  <si>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</si>
  <si>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</si>
  <si>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</si>
  <si>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</si>
  <si>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</si>
  <si>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</si>
  <si>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</si>
  <si>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</si>
  <si>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</si>
  <si>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</si>
  <si>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</si>
  <si>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</si>
  <si>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</si>
  <si>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</si>
  <si>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</si>
  <si>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</si>
  <si>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</si>
  <si>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</si>
  <si>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</si>
  <si>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</si>
  <si>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</si>
  <si>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</si>
  <si>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</si>
  <si>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</si>
  <si>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</si>
  <si>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</si>
  <si>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</si>
  <si>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</si>
  <si>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</si>
  <si>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</si>
  <si>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</si>
  <si>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</si>
  <si>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</si>
  <si>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</si>
  <si>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</si>
  <si>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</si>
  <si>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</si>
  <si>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</si>
  <si>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</si>
  <si>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</si>
  <si>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</si>
  <si>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</si>
  <si>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</si>
  <si>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</si>
  <si>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</si>
  <si>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</si>
  <si>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</si>
  <si>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</si>
  <si>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</si>
  <si>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</si>
  <si>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</si>
  <si>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</si>
  <si>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</si>
  <si>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</si>
  <si>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</si>
  <si>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</si>
  <si>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</si>
  <si>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</si>
  <si>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</si>
  <si>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</si>
  <si>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</si>
  <si>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</si>
  <si>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</si>
  <si>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</si>
  <si>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</si>
  <si>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</si>
  <si>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</si>
  <si>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</si>
  <si>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</si>
  <si>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</si>
  <si>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</si>
  <si>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</si>
  <si>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</si>
  <si>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</si>
  <si>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</si>
  <si>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</si>
  <si>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</si>
  <si>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</si>
  <si>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</si>
  <si>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</si>
  <si>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</si>
  <si>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</si>
  <si>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</si>
  <si>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</si>
  <si>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</si>
  <si>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</si>
  <si>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</si>
  <si>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</si>
  <si>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</si>
  <si>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</si>
  <si>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</si>
  <si>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</si>
  <si>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</si>
  <si>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</si>
  <si>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</si>
  <si>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</si>
  <si>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</si>
  <si>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</si>
  <si>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</si>
  <si>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</si>
  <si>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</si>
  <si>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</si>
  <si>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</si>
  <si>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</si>
  <si>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</si>
  <si>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</si>
  <si>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</si>
  <si>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</si>
  <si>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</si>
  <si>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</si>
  <si>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</si>
  <si>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</si>
  <si>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</si>
  <si>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</si>
  <si>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</si>
  <si>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</si>
  <si>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</si>
  <si>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</si>
  <si>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</si>
  <si>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</si>
  <si>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</si>
  <si>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</si>
  <si>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</si>
  <si>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</si>
  <si>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</si>
  <si>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</si>
  <si>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</si>
  <si>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</si>
  <si>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</si>
  <si>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</si>
  <si>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</si>
  <si>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</si>
  <si>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</si>
  <si>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</si>
  <si>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</si>
  <si>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</si>
  <si>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</si>
  <si>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</si>
  <si>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</si>
  <si>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</si>
  <si>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</si>
  <si>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</si>
  <si>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</si>
  <si>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</si>
  <si>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</si>
  <si>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</si>
  <si>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</si>
  <si>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</si>
  <si>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</si>
  <si>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</si>
  <si>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</si>
  <si>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</si>
  <si>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</si>
  <si>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</si>
  <si>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</si>
  <si>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</si>
  <si>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</si>
  <si>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</si>
  <si>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</si>
  <si>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</si>
  <si>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</si>
  <si>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</si>
  <si>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</si>
  <si>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</si>
  <si>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</si>
  <si>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</si>
  <si>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</si>
  <si>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</si>
  <si>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</si>
  <si>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</si>
  <si>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</si>
  <si>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</si>
  <si>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</si>
  <si>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</si>
  <si>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</si>
  <si>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</si>
  <si>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</si>
  <si>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</si>
  <si>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</si>
  <si>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</si>
  <si>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</si>
  <si>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</si>
  <si>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</si>
  <si>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</si>
  <si>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</si>
  <si>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</si>
  <si>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</si>
  <si>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</si>
  <si>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</si>
  <si>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</si>
  <si>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</si>
  <si>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</si>
  <si>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</si>
  <si>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</si>
  <si>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</si>
  <si>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</si>
  <si>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</si>
  <si>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</si>
  <si>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</si>
  <si>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</si>
  <si>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</si>
  <si>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</si>
  <si>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</si>
  <si>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</si>
  <si>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</si>
  <si>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</si>
  <si>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</si>
  <si>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</si>
  <si>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</si>
  <si>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</si>
  <si>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</si>
  <si>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</si>
  <si>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</si>
  <si>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</si>
  <si>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</si>
  <si>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</si>
  <si>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</si>
  <si>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</si>
  <si>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</si>
  <si>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</si>
  <si>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</si>
  <si>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</si>
  <si>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</si>
  <si>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</si>
  <si>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</si>
  <si>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</si>
  <si>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</si>
  <si>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</si>
  <si>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</si>
  <si>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</si>
  <si>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</si>
  <si>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</si>
  <si>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</si>
  <si>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</si>
  <si>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</si>
  <si>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</si>
  <si>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</si>
  <si>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</si>
  <si>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</si>
  <si>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</si>
  <si>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</si>
  <si>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</si>
  <si>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</si>
  <si>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</si>
  <si>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</si>
  <si>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</si>
  <si>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</si>
  <si>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</si>
  <si>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</si>
  <si>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</si>
  <si>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</si>
  <si>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</si>
  <si>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</si>
  <si>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</si>
  <si>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</si>
  <si>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</si>
  <si>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</si>
  <si>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</si>
  <si>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</si>
  <si>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</si>
  <si>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</si>
  <si>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</si>
  <si>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</si>
  <si>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</si>
  <si>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</si>
  <si>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</si>
  <si>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</si>
  <si>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</si>
  <si>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</si>
  <si>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</si>
  <si>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</si>
  <si>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</si>
  <si>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</si>
  <si>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</si>
  <si>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</si>
  <si>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</si>
  <si>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</si>
  <si>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</si>
  <si>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</si>
  <si>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</si>
  <si>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</si>
  <si>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</si>
  <si>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</si>
  <si>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</si>
  <si>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</si>
  <si>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</si>
  <si>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</si>
  <si>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</si>
  <si>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</si>
  <si>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</si>
  <si>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</si>
  <si>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</si>
  <si>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</si>
  <si>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</si>
  <si>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</si>
  <si>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</si>
  <si>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</si>
  <si>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</si>
  <si>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</si>
  <si>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</si>
  <si>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</si>
  <si>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</si>
  <si>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</si>
  <si>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</si>
  <si>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</si>
  <si>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</si>
  <si>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</si>
  <si>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</si>
  <si>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</si>
  <si>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</si>
  <si>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</si>
  <si>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</si>
  <si>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</si>
  <si>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</si>
  <si>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</si>
  <si>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</si>
  <si>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</si>
  <si>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</si>
  <si>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</si>
  <si>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</si>
  <si>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</si>
  <si>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</si>
  <si>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</si>
  <si>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</si>
  <si>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</si>
  <si>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</si>
  <si>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</si>
  <si>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</si>
  <si>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</si>
  <si>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</si>
  <si>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</si>
  <si>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</si>
  <si>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</si>
  <si>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</si>
  <si>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</si>
  <si>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</si>
  <si>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</si>
  <si>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</si>
  <si>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</si>
  <si>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</si>
  <si>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</si>
  <si>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</si>
  <si>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</si>
  <si>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</si>
  <si>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</si>
  <si>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</si>
  <si>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</si>
  <si>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</si>
  <si>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</si>
  <si>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</si>
  <si>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</si>
  <si>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</si>
  <si>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</si>
  <si>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</si>
  <si>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</si>
  <si>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</si>
  <si>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</si>
  <si>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</si>
  <si>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</si>
  <si>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</si>
  <si>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</si>
  <si>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</si>
  <si>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</si>
  <si>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</si>
  <si>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</si>
  <si>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</si>
  <si>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</si>
  <si>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</si>
  <si>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</si>
  <si>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</si>
  <si>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</si>
  <si>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</si>
  <si>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</si>
  <si>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</si>
  <si>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</si>
  <si>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</si>
  <si>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</si>
  <si>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</si>
  <si>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</si>
  <si>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</si>
  <si>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</si>
  <si>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</si>
  <si>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</si>
  <si>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</si>
  <si>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</si>
  <si>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</si>
  <si>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</si>
  <si>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</si>
  <si>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</si>
  <si>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</si>
  <si>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</si>
  <si>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</si>
  <si>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</si>
  <si>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</si>
  <si>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</si>
  <si>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</si>
  <si>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</si>
  <si>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</si>
  <si>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</si>
  <si>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</si>
  <si>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</si>
  <si>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</si>
  <si>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</si>
  <si>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</si>
  <si>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</si>
  <si>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</si>
  <si>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</si>
  <si>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</si>
  <si>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</si>
  <si>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</si>
  <si>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</si>
  <si>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</si>
  <si>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</si>
  <si>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</si>
  <si>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</si>
  <si>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</si>
  <si>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</si>
  <si>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</si>
  <si>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</si>
  <si>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</si>
  <si>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</si>
  <si>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</si>
  <si>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</si>
  <si>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</si>
  <si>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</si>
  <si>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</si>
  <si>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</si>
  <si>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</si>
  <si>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</si>
  <si>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</si>
  <si>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</si>
  <si>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</si>
  <si>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</si>
  <si>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</si>
  <si>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</si>
  <si>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</si>
  <si>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</si>
  <si>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</si>
  <si>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</si>
  <si>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</si>
  <si>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</si>
  <si>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</si>
  <si>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</si>
  <si>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</si>
  <si>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</si>
  <si>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</si>
  <si>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</si>
  <si>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</si>
  <si>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</si>
  <si>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</si>
  <si>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</si>
  <si>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</si>
  <si>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</si>
  <si>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</si>
  <si>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</si>
  <si>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</si>
  <si>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</si>
  <si>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</si>
  <si>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</si>
  <si>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</si>
  <si>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</si>
  <si>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</si>
  <si>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</si>
  <si>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</si>
  <si>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</si>
  <si>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</si>
  <si>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</si>
  <si>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</si>
  <si>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</si>
  <si>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</si>
  <si>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</si>
  <si>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</si>
  <si>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</si>
  <si>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</si>
  <si>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</si>
  <si>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</si>
  <si>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</si>
  <si>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</si>
  <si>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</si>
  <si>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</si>
  <si>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</si>
  <si>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</si>
  <si>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</si>
  <si>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</si>
  <si>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</si>
  <si>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</si>
  <si>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</si>
  <si>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</si>
  <si>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</si>
  <si>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</si>
  <si>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</si>
  <si>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</si>
  <si>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</si>
  <si>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</si>
  <si>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</si>
  <si>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</si>
  <si>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</si>
  <si>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</si>
  <si>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</si>
  <si>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</si>
  <si>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</si>
  <si>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</si>
  <si>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</si>
  <si>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</si>
  <si>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</si>
  <si>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</si>
  <si>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</si>
  <si>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</si>
  <si>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</si>
  <si>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</si>
  <si>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</si>
  <si>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</si>
  <si>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</si>
  <si>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</si>
  <si>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</si>
  <si>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</si>
  <si>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</si>
  <si>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</si>
  <si>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</si>
  <si>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</si>
  <si>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</si>
  <si>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</si>
  <si>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</si>
  <si>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</si>
  <si>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</si>
  <si>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</si>
  <si>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</si>
  <si>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</si>
  <si>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</si>
  <si>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</si>
  <si>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</si>
  <si>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</si>
  <si>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</si>
  <si>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</si>
  <si>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</si>
  <si>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</si>
  <si>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</si>
  <si>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</si>
  <si>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</si>
  <si>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</si>
  <si>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</si>
  <si>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</si>
  <si>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</si>
  <si>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</si>
  <si>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</si>
  <si>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</si>
  <si>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</si>
  <si>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</si>
  <si>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</si>
  <si>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</si>
  <si>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</si>
  <si>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</si>
  <si>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</si>
  <si>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</si>
  <si>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</si>
  <si>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</si>
  <si>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</si>
  <si>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</si>
  <si>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</si>
  <si>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</si>
  <si>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</si>
  <si>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</si>
  <si>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</si>
  <si>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</si>
  <si>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</si>
  <si>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</si>
  <si>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</si>
  <si>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</si>
  <si>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</si>
  <si>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</si>
  <si>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</si>
  <si>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</si>
  <si>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</si>
  <si>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</si>
  <si>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</si>
  <si>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</si>
  <si>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</si>
  <si>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</si>
  <si>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</si>
  <si>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</si>
  <si>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</si>
  <si>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</si>
  <si>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</si>
  <si>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</si>
  <si>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</si>
  <si>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</si>
  <si>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</si>
  <si>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</si>
  <si>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</si>
  <si>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</si>
  <si>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</si>
  <si>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</si>
  <si>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</si>
  <si>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</si>
  <si>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</si>
  <si>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</si>
  <si>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</si>
  <si>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</si>
  <si>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</si>
  <si>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</si>
  <si>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</si>
  <si>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</si>
  <si>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</si>
  <si>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</si>
  <si>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</si>
  <si>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</si>
  <si>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</si>
  <si>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</si>
  <si>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</si>
  <si>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</si>
  <si>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</si>
  <si>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</si>
  <si>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</si>
  <si>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</si>
  <si>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</si>
  <si>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</si>
  <si>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</si>
  <si>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</si>
  <si>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</si>
  <si>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</si>
  <si>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</si>
  <si>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</si>
  <si>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</si>
  <si>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</si>
  <si>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</si>
  <si>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</si>
  <si>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</si>
  <si>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</si>
  <si>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</si>
  <si>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</si>
  <si>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</si>
  <si>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</si>
  <si>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</si>
  <si>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</si>
  <si>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</si>
  <si>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</si>
  <si>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</si>
  <si>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</si>
  <si>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</si>
  <si>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</si>
  <si>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</si>
  <si>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</si>
  <si>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</si>
  <si>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</si>
  <si>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</si>
  <si>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</si>
  <si>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</si>
  <si>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</si>
  <si>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</si>
  <si>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</si>
  <si>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</si>
  <si>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</si>
  <si>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</si>
  <si>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</si>
  <si>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</si>
  <si>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</si>
  <si>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</si>
  <si>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</si>
  <si>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</si>
  <si>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</si>
  <si>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</si>
  <si>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</si>
  <si>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</si>
  <si>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</si>
  <si>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</si>
  <si>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</si>
  <si>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</si>
  <si>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</si>
  <si>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</si>
  <si>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</si>
  <si>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</si>
  <si>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</si>
  <si>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</si>
  <si>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</si>
  <si>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</si>
  <si>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</si>
  <si>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</si>
  <si>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</si>
  <si>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</si>
  <si>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</si>
  <si>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</si>
  <si>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</si>
  <si>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</si>
  <si>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</si>
  <si>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</si>
  <si>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</si>
  <si>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</si>
  <si>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</si>
  <si>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</si>
  <si>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</si>
  <si>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</si>
  <si>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</si>
  <si>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</si>
  <si>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</si>
  <si>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</si>
  <si>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</si>
  <si>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</si>
  <si>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</si>
  <si>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</si>
  <si>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</si>
  <si>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</si>
  <si>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</si>
  <si>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</si>
  <si>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</si>
  <si>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</si>
  <si>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</si>
  <si>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</si>
  <si>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</si>
  <si>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</si>
  <si>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</si>
  <si>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</si>
  <si>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</si>
  <si>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</si>
  <si>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</si>
  <si>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</si>
  <si>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</si>
  <si>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</si>
  <si>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</si>
  <si>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</si>
  <si>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</si>
  <si>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</si>
  <si>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</si>
  <si>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</si>
  <si>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</si>
  <si>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</si>
  <si>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</si>
  <si>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</si>
  <si>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</si>
  <si>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</si>
  <si>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</si>
  <si>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</si>
  <si>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</si>
  <si>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</si>
  <si>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</si>
  <si>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</si>
  <si>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</si>
  <si>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</si>
  <si>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</si>
  <si>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</si>
  <si>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</si>
  <si>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</si>
  <si>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</si>
  <si>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</si>
  <si>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</si>
  <si>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</si>
  <si>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</si>
  <si>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</si>
  <si>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</si>
  <si>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</si>
  <si>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</si>
  <si>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</si>
  <si>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</si>
  <si>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</si>
  <si>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</si>
  <si>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</si>
  <si>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</si>
  <si>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</si>
  <si>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</si>
  <si>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</si>
  <si>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</si>
  <si>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</si>
  <si>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</si>
  <si>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</si>
  <si>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</si>
  <si>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</si>
  <si>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</si>
  <si>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</si>
  <si>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</si>
  <si>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</si>
  <si>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</si>
  <si>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</si>
  <si>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</si>
  <si>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</si>
  <si>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</si>
  <si>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</si>
  <si>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</si>
  <si>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</si>
  <si>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</si>
  <si>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</si>
  <si>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</si>
  <si>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</si>
  <si>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</si>
  <si>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</si>
  <si>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</si>
  <si>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</si>
  <si>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</si>
  <si>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</si>
  <si>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</si>
  <si>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</si>
  <si>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</si>
  <si>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</si>
  <si>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</si>
  <si>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</si>
  <si>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</si>
  <si>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</si>
  <si>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</si>
  <si>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</si>
  <si>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</si>
  <si>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</si>
  <si>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</si>
  <si>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</si>
  <si>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</si>
  <si>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</si>
  <si>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</si>
  <si>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</si>
  <si>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</si>
  <si>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</si>
  <si>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</si>
  <si>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</si>
  <si>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</si>
  <si>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</si>
  <si>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</si>
  <si>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</si>
  <si>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</si>
  <si>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</si>
  <si>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</si>
  <si>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</si>
  <si>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</si>
  <si>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</si>
  <si>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</si>
  <si>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</si>
  <si>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</si>
  <si>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</si>
  <si>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</si>
  <si>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</si>
  <si>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</si>
  <si>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</si>
  <si>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</si>
  <si>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</si>
  <si>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</si>
  <si>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</si>
  <si>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</si>
  <si>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</si>
  <si>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</si>
  <si>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</si>
  <si>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</si>
  <si>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</si>
  <si>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</si>
  <si>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</si>
  <si>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</si>
  <si>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</si>
  <si>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</si>
  <si>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</si>
  <si>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</si>
  <si>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</si>
  <si>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</si>
  <si>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</si>
  <si>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</si>
  <si>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</si>
  <si>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</si>
  <si>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</si>
  <si>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</si>
  <si>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</si>
  <si>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</si>
  <si>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</si>
  <si>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</si>
  <si>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</si>
  <si>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</si>
  <si>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</si>
  <si>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</si>
  <si>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</si>
  <si>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</si>
  <si>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</si>
  <si>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</si>
  <si>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</si>
  <si>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</si>
  <si>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</si>
  <si>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</si>
  <si>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</si>
  <si>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</si>
  <si>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</si>
  <si>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</si>
  <si>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</si>
  <si>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</si>
  <si>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</si>
  <si>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</si>
  <si>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</si>
  <si>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</si>
  <si>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</si>
  <si>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</si>
  <si>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</si>
  <si>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</si>
  <si>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</si>
  <si>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</si>
  <si>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</si>
  <si>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</si>
  <si>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</si>
  <si>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</si>
  <si>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</si>
  <si>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</si>
  <si>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</si>
  <si>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</si>
  <si>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</si>
  <si>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</si>
  <si>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</si>
  <si>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</si>
  <si>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</si>
  <si>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</si>
  <si>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</si>
  <si>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</si>
  <si>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</si>
  <si>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</si>
  <si>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</si>
  <si>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</si>
  <si>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</si>
  <si>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</si>
  <si>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</si>
  <si>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</si>
  <si>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</si>
  <si>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</si>
  <si>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</si>
  <si>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</si>
  <si>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</si>
  <si>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</si>
  <si>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</si>
  <si>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</si>
  <si>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</si>
  <si>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</si>
  <si>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</si>
  <si>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</si>
  <si>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</si>
  <si>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</si>
  <si>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</si>
  <si>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</si>
  <si>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</si>
  <si>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</si>
  <si>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</si>
  <si>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</si>
  <si>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</si>
  <si>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</si>
  <si>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</si>
  <si>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</si>
  <si>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</si>
  <si>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</si>
  <si>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</si>
  <si>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</si>
  <si>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</si>
  <si>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</si>
  <si>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</si>
  <si>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</si>
  <si>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</si>
  <si>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</si>
  <si>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</si>
  <si>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</si>
  <si>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</si>
  <si>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</si>
  <si>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</si>
  <si>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</si>
  <si>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</si>
  <si>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</si>
  <si>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</si>
  <si>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</si>
  <si>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</si>
  <si>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</si>
  <si>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</si>
  <si>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</si>
  <si>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</si>
  <si>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</si>
  <si>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</si>
  <si>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</si>
  <si>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</si>
  <si>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</si>
  <si>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</si>
  <si>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</si>
  <si>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</si>
  <si>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</si>
  <si>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</si>
  <si>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</si>
  <si>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</si>
  <si>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</si>
  <si>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</si>
  <si>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</si>
  <si>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</si>
  <si>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</si>
  <si>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</si>
  <si>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</si>
  <si>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</si>
  <si>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</si>
  <si>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</si>
  <si>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</si>
  <si>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</si>
  <si>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</si>
  <si>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</si>
  <si>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</si>
  <si>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</si>
  <si>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</si>
  <si>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</si>
  <si>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</si>
  <si>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</si>
  <si>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</si>
  <si>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</si>
  <si>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</si>
  <si>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</si>
  <si>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</si>
  <si>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</si>
  <si>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</si>
  <si>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</si>
  <si>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</si>
  <si>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</si>
  <si>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</si>
  <si>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</si>
  <si>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</si>
  <si>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</si>
  <si>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</si>
  <si>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</si>
  <si>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</si>
  <si>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</si>
  <si>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</si>
  <si>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</si>
  <si>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</si>
  <si>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</si>
  <si>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</si>
  <si>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</si>
  <si>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</si>
  <si>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</si>
  <si>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</si>
  <si>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</si>
  <si>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</si>
  <si>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</si>
  <si>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</si>
  <si>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</si>
  <si>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</si>
  <si>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</si>
  <si>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</si>
  <si>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</si>
  <si>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</si>
  <si>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</si>
  <si>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</si>
  <si>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</si>
  <si>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</si>
  <si>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</si>
  <si>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</si>
  <si>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</si>
  <si>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</si>
  <si>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</si>
  <si>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</si>
  <si>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</si>
  <si>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</si>
  <si>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</si>
  <si>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</si>
  <si>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</si>
  <si>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</si>
  <si>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</si>
  <si>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</si>
  <si>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</si>
  <si>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</si>
  <si>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</si>
  <si>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</si>
  <si>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</si>
  <si>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</si>
  <si>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</si>
  <si>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</si>
  <si>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</si>
  <si>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</si>
  <si>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</si>
  <si>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</si>
  <si>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</si>
  <si>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</si>
  <si>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</si>
  <si>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</si>
  <si>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</si>
  <si>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</si>
  <si>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</si>
  <si>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</si>
  <si>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</si>
  <si>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</si>
  <si>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</si>
  <si>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</si>
  <si>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</si>
  <si>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</si>
  <si>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</si>
  <si>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</si>
  <si>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</si>
  <si>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</si>
  <si>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</si>
  <si>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</si>
  <si>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</si>
  <si>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</si>
  <si>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</si>
  <si>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</si>
  <si>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</si>
  <si>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</si>
  <si>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</si>
  <si>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</si>
  <si>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</si>
  <si>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</si>
  <si>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</si>
  <si>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</si>
  <si>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</si>
  <si>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</si>
  <si>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</si>
  <si>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</si>
  <si>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</si>
  <si>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</si>
  <si>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</si>
  <si>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</si>
  <si>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</si>
  <si>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</si>
  <si>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</si>
  <si>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</si>
  <si>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</si>
  <si>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</si>
  <si>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</si>
  <si>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</si>
  <si>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</si>
  <si>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</si>
  <si>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</si>
  <si>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</si>
  <si>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</si>
  <si>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</si>
  <si>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</si>
  <si>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</si>
  <si>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</si>
  <si>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</si>
  <si>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</si>
  <si>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</si>
  <si>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</si>
  <si>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</si>
  <si>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</si>
  <si>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</si>
  <si>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</si>
  <si>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</si>
  <si>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</si>
  <si>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</si>
  <si>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</si>
  <si>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</si>
  <si>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</si>
  <si>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</si>
  <si>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</si>
  <si>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</si>
  <si>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</si>
  <si>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</si>
  <si>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</si>
  <si>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</si>
  <si>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</si>
  <si>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</si>
  <si>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</si>
  <si>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</si>
  <si>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</si>
  <si>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</si>
  <si>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</si>
  <si>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</si>
  <si>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</si>
  <si>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</si>
  <si>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</si>
  <si>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</si>
  <si>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</si>
  <si>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</si>
  <si>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</si>
  <si>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</si>
  <si>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</si>
  <si>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</si>
  <si>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</si>
  <si>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</si>
  <si>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</si>
  <si>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</si>
  <si>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</si>
  <si>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</si>
  <si>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</si>
  <si>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</si>
  <si>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</si>
  <si>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</si>
  <si>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</si>
  <si>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</si>
  <si>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</si>
  <si>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</si>
  <si>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</si>
  <si>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</si>
  <si>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</si>
  <si>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</si>
  <si>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</si>
  <si>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</si>
  <si>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</si>
  <si>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</si>
  <si>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</si>
  <si>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</si>
  <si>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</si>
  <si>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</si>
  <si>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</si>
  <si>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</si>
  <si>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</si>
  <si>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</si>
  <si>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</si>
  <si>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</si>
  <si>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</si>
  <si>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</si>
  <si>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</si>
  <si>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</si>
  <si>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</si>
  <si>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</si>
  <si>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</si>
  <si>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</si>
  <si>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</si>
  <si>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</si>
  <si>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</si>
  <si>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</si>
  <si>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</si>
  <si>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</si>
  <si>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</si>
  <si>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</si>
  <si>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</si>
  <si>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</si>
  <si>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</si>
  <si>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</si>
  <si>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</si>
  <si>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</si>
  <si>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</si>
  <si>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</si>
  <si>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</si>
  <si>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</si>
  <si>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</si>
  <si>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</si>
  <si>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</si>
  <si>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</si>
  <si>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</si>
  <si>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</si>
  <si>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</si>
  <si>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</si>
  <si>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</si>
  <si>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</si>
  <si>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</si>
  <si>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</si>
  <si>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</si>
  <si>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</si>
  <si>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</si>
  <si>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</si>
  <si>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</si>
  <si>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</si>
  <si>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</si>
  <si>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</si>
  <si>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</si>
  <si>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</si>
  <si>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</si>
  <si>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</si>
  <si>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</si>
  <si>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</si>
  <si>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</si>
  <si>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</si>
  <si>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</si>
  <si>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</si>
  <si>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</si>
  <si>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</si>
  <si>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</si>
  <si>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</si>
  <si>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</si>
  <si>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</si>
  <si>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</si>
  <si>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</si>
  <si>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</si>
  <si>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</si>
  <si>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</si>
  <si>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</si>
  <si>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</si>
  <si>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</si>
  <si>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</si>
  <si>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</si>
  <si>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</si>
  <si>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</si>
  <si>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</si>
  <si>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</si>
  <si>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</si>
  <si>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</si>
  <si>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</si>
  <si>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</si>
  <si>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</si>
  <si>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</si>
  <si>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</si>
  <si>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</si>
  <si>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</si>
  <si>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</si>
  <si>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</si>
  <si>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</si>
  <si>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</si>
  <si>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</si>
  <si>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</si>
  <si>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</si>
  <si>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</si>
  <si>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</si>
  <si>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</si>
  <si>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</si>
  <si>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</si>
  <si>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</si>
  <si>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</si>
  <si>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</si>
  <si>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</si>
  <si>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</si>
  <si>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</si>
  <si>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</si>
  <si>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</si>
  <si>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</si>
  <si>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</si>
  <si>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</si>
  <si>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</si>
  <si>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</si>
  <si>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</si>
  <si>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</si>
  <si>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</si>
  <si>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</si>
  <si>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</si>
  <si>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</si>
  <si>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</si>
  <si>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</si>
  <si>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</si>
  <si>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</si>
  <si>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</si>
  <si>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</si>
  <si>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</si>
  <si>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</si>
  <si>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</si>
  <si>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</si>
  <si>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</si>
  <si>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</si>
  <si>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</si>
  <si>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</si>
  <si>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</si>
  <si>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</si>
  <si>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</si>
  <si>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</si>
  <si>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</si>
  <si>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</si>
  <si>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</si>
  <si>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</si>
  <si>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</si>
  <si>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</si>
  <si>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</si>
  <si>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</si>
  <si>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</si>
  <si>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</si>
  <si>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</si>
  <si>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</si>
  <si>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</si>
  <si>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</si>
  <si>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</si>
  <si>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</si>
  <si>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</si>
  <si>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</si>
  <si>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</si>
  <si>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</si>
  <si>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</si>
  <si>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</si>
  <si>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</si>
  <si>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</si>
  <si>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</si>
  <si>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</si>
  <si>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</si>
  <si>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</si>
  <si>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</si>
  <si>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</si>
  <si>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</si>
  <si>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</si>
  <si>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</si>
  <si>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</si>
  <si>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</si>
  <si>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</si>
  <si>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</si>
  <si>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</si>
  <si>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</si>
  <si>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</si>
  <si>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</si>
  <si>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</si>
  <si>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</si>
  <si>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</si>
  <si>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</si>
  <si>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</si>
  <si>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</si>
  <si>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</si>
  <si>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</si>
  <si>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</si>
  <si>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</si>
  <si>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</si>
  <si>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</si>
  <si>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</si>
  <si>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</si>
  <si>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</si>
  <si>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</si>
  <si>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</si>
  <si>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</si>
  <si>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</si>
  <si>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</si>
  <si>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</si>
  <si>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</si>
  <si>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</si>
  <si>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</si>
  <si>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</si>
  <si>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</si>
  <si>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</si>
  <si>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</si>
  <si>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</si>
  <si>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</si>
  <si>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</si>
  <si>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</si>
  <si>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</si>
  <si>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</si>
  <si>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</si>
  <si>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</si>
  <si>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</si>
  <si>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</si>
  <si>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</si>
  <si>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</si>
  <si>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</si>
  <si>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</si>
  <si>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</si>
  <si>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</si>
  <si>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</si>
  <si>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</si>
  <si>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</si>
  <si>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</si>
  <si>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</si>
  <si>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</si>
  <si>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</si>
  <si>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</si>
  <si>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</si>
  <si>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</si>
  <si>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</si>
  <si>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</si>
  <si>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</si>
  <si>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</si>
  <si>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</si>
  <si>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</si>
  <si>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</si>
  <si>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</si>
  <si>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</si>
  <si>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</si>
  <si>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</si>
  <si>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</si>
  <si>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</si>
  <si>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</si>
  <si>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</si>
  <si>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</si>
  <si>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</si>
  <si>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</si>
  <si>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</si>
  <si>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</si>
  <si>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</si>
  <si>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</si>
  <si>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</si>
  <si>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</si>
  <si>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</si>
  <si>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</si>
  <si>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</si>
  <si>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</si>
  <si>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</si>
  <si>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</si>
  <si>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</si>
  <si>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</si>
  <si>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</si>
  <si>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</si>
  <si>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</si>
  <si>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</si>
  <si>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</si>
  <si>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</si>
  <si>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</si>
  <si>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</si>
  <si>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</si>
  <si>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</si>
  <si>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</si>
  <si>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</si>
  <si>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</si>
  <si>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</si>
  <si>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</si>
  <si>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</si>
  <si>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</si>
  <si>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</si>
  <si>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</si>
  <si>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</si>
  <si>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</si>
  <si>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</si>
  <si>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</si>
  <si>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</si>
  <si>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</si>
  <si>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</si>
  <si>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</si>
  <si>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</si>
  <si>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</si>
  <si>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</si>
  <si>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</si>
  <si>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</si>
  <si>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</si>
  <si>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</si>
  <si>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</si>
  <si>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</si>
  <si>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</si>
  <si>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</si>
  <si>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</si>
  <si>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</si>
  <si>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</si>
  <si>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</si>
  <si>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</si>
  <si>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</si>
  <si>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</si>
  <si>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</si>
  <si>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</si>
  <si>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</si>
  <si>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</si>
  <si>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</si>
  <si>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</si>
  <si>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</si>
  <si>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</si>
  <si>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</si>
  <si>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</si>
  <si>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</si>
  <si>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</si>
  <si>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</si>
  <si>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</si>
  <si>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</si>
  <si>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</si>
  <si>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</si>
  <si>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</si>
  <si>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</si>
  <si>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</si>
  <si>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</si>
  <si>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</si>
  <si>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</si>
  <si>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</si>
  <si>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</si>
  <si>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</si>
  <si>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</si>
  <si>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</si>
  <si>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</si>
  <si>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</si>
  <si>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</si>
  <si>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</si>
  <si>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</si>
  <si>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</si>
  <si>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</si>
  <si>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</si>
  <si>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</si>
  <si>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</si>
  <si>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</si>
  <si>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</si>
  <si>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</si>
  <si>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</si>
  <si>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</si>
  <si>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</si>
  <si>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</si>
  <si>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</si>
  <si>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</si>
  <si>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</si>
  <si>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</si>
  <si>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</si>
  <si>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</si>
  <si>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</si>
  <si>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</si>
  <si>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</si>
  <si>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</si>
  <si>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</si>
  <si>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</si>
  <si>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</si>
  <si>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</si>
  <si>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</si>
  <si>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</si>
  <si>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</si>
  <si>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</si>
  <si>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</si>
  <si>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</si>
  <si>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</si>
  <si>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</si>
  <si>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</si>
  <si>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</si>
  <si>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</si>
  <si>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</si>
  <si>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</si>
  <si>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</si>
  <si>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</si>
  <si>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</si>
  <si>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</si>
  <si>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</si>
  <si>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</si>
  <si>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</si>
  <si>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</si>
  <si>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</si>
  <si>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</si>
  <si>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</si>
  <si>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</si>
  <si>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</si>
  <si>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</si>
  <si>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</si>
  <si>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</si>
  <si>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</si>
  <si>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</si>
  <si>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</si>
  <si>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</si>
  <si>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</si>
  <si>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</si>
  <si>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</si>
  <si>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</si>
  <si>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</si>
  <si>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</si>
  <si>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</si>
  <si>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</si>
  <si>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</si>
  <si>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</si>
  <si>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</si>
  <si>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</si>
  <si>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</si>
  <si>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</si>
  <si>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</si>
  <si>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</si>
  <si>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</si>
  <si>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</si>
  <si>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</si>
  <si>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</si>
  <si>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</si>
  <si>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</si>
  <si>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</si>
  <si>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</si>
  <si>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</si>
  <si>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</si>
  <si>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</si>
  <si>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</si>
  <si>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</si>
  <si>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</si>
  <si>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</si>
  <si>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</si>
  <si>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</si>
  <si>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</si>
  <si>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</si>
  <si>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</si>
  <si>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</si>
  <si>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</si>
  <si>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</si>
  <si>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</si>
  <si>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</si>
  <si>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</si>
  <si>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</si>
  <si>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</si>
  <si>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</si>
  <si>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</si>
  <si>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</si>
  <si>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</si>
  <si>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</si>
  <si>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</si>
  <si>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</si>
  <si>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</si>
  <si>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</si>
  <si>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</si>
  <si>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</si>
  <si>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</si>
  <si>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</si>
  <si>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</si>
  <si>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</si>
  <si>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</si>
  <si>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</si>
  <si>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</si>
  <si>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</si>
  <si>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</si>
  <si>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</si>
  <si>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</si>
  <si>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</si>
  <si>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</si>
  <si>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</si>
  <si>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</si>
  <si>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</si>
  <si>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</si>
  <si>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</si>
  <si>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</si>
  <si>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</si>
  <si>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</si>
  <si>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</si>
  <si>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</si>
  <si>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</si>
  <si>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</si>
  <si>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</si>
  <si>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</si>
  <si>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</si>
  <si>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</si>
  <si>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</si>
  <si>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</si>
  <si>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</si>
  <si>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</si>
  <si>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</si>
  <si>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</si>
  <si>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</si>
  <si>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</si>
  <si>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</si>
  <si>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</si>
  <si>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</si>
  <si>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</si>
  <si>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</si>
  <si>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</si>
  <si>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</si>
  <si>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</si>
  <si>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</si>
  <si>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</si>
  <si>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</si>
  <si>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</si>
  <si>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</si>
  <si>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</si>
  <si>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</si>
  <si>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</si>
  <si>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</si>
  <si>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</si>
  <si>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</si>
  <si>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</si>
  <si>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</si>
  <si>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</si>
  <si>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</si>
  <si>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</si>
  <si>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</si>
  <si>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</si>
  <si>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</si>
  <si>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</si>
  <si>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</si>
  <si>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</si>
  <si>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</si>
  <si>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</si>
  <si>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</si>
  <si>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</si>
  <si>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</si>
  <si>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</si>
  <si>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</si>
  <si>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</si>
  <si>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</si>
  <si>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</si>
  <si>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</si>
  <si>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</si>
  <si>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</si>
  <si>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</si>
  <si>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</si>
  <si>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</si>
  <si>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</si>
  <si>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</si>
  <si>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</si>
  <si>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</si>
  <si>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</si>
  <si>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</si>
  <si>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</si>
  <si>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</si>
  <si>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</si>
  <si>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</si>
  <si>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</si>
  <si>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</si>
  <si>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</si>
  <si>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</si>
  <si>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</si>
  <si>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</si>
  <si>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</si>
  <si>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</si>
  <si>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</si>
  <si>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</si>
  <si>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</si>
  <si>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</si>
  <si>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</si>
  <si>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</si>
  <si>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</si>
  <si>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</si>
  <si>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</si>
  <si>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</si>
  <si>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</si>
  <si>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</si>
  <si>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</si>
  <si>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</si>
  <si>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</si>
  <si>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</si>
  <si>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</si>
  <si>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</si>
  <si>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</si>
  <si>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</si>
  <si>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</si>
  <si>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</si>
  <si>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</si>
  <si>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</si>
  <si>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</si>
  <si>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</si>
  <si>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</si>
  <si>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</si>
  <si>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</si>
  <si>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</si>
  <si>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</si>
  <si>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</si>
  <si>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</si>
  <si>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</si>
  <si>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</si>
  <si>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</si>
  <si>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</si>
  <si>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</si>
  <si>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</si>
  <si>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</si>
  <si>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</si>
  <si>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</si>
  <si>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</si>
  <si>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</si>
  <si>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</si>
  <si>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</si>
  <si>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</si>
  <si>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</si>
  <si>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</si>
  <si>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</si>
  <si>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</si>
  <si>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</si>
  <si>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</si>
  <si>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</si>
  <si>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</si>
  <si>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</si>
  <si>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</si>
  <si>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</si>
  <si>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</si>
  <si>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</si>
  <si>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</si>
  <si>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</si>
  <si>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</si>
  <si>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</si>
  <si>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</si>
  <si>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</si>
  <si>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</si>
  <si>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</si>
  <si>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</si>
  <si>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</si>
  <si>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</si>
  <si>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</si>
  <si>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</si>
  <si>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</si>
  <si>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</si>
  <si>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</si>
  <si>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</si>
  <si>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</si>
  <si>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</si>
  <si>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</si>
  <si>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</si>
  <si>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</si>
  <si>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</si>
  <si>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</si>
  <si>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</si>
  <si>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</si>
  <si>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</si>
  <si>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</si>
  <si>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</si>
  <si>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</si>
  <si>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</si>
  <si>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</si>
  <si>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</si>
  <si>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</si>
  <si>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</si>
  <si>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</si>
  <si>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</si>
  <si>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</si>
  <si>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</si>
  <si>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</si>
  <si>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</si>
  <si>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</si>
  <si>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</si>
  <si>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</si>
  <si>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</si>
  <si>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</si>
  <si>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</si>
  <si>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</si>
  <si>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</si>
  <si>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</si>
  <si>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</si>
  <si>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</si>
  <si>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</si>
  <si>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</si>
  <si>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</si>
  <si>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</si>
  <si>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</si>
  <si>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</si>
  <si>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</si>
  <si>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</si>
  <si>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</si>
  <si>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</si>
  <si>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</si>
  <si>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</si>
  <si>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</si>
  <si>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</si>
  <si>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</si>
  <si>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</si>
  <si>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</si>
  <si>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</si>
  <si>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</si>
  <si>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</si>
  <si>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</si>
  <si>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</si>
  <si>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</si>
  <si>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</si>
  <si>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</si>
  <si>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</si>
  <si>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</si>
  <si>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</si>
  <si>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</si>
  <si>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</si>
  <si>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</si>
  <si>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</si>
  <si>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</si>
  <si>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</si>
  <si>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</si>
  <si>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</si>
  <si>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</si>
  <si>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</si>
  <si>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</si>
  <si>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</si>
  <si>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</si>
  <si>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</si>
  <si>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</si>
  <si>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</si>
  <si>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</si>
  <si>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</si>
  <si>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</si>
  <si>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</si>
  <si>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</si>
  <si>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</si>
  <si>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</si>
  <si>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</si>
  <si>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</si>
  <si>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</si>
  <si>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</si>
  <si>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</si>
  <si>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</si>
  <si>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</si>
  <si>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</si>
  <si>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</si>
  <si>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</si>
  <si>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</si>
  <si>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</si>
  <si>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</si>
  <si>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</si>
  <si>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</si>
  <si>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</si>
  <si>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</si>
  <si>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</si>
  <si>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</si>
  <si>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</si>
  <si>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</si>
  <si>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</si>
  <si>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</si>
  <si>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</si>
  <si>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</si>
  <si>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</si>
  <si>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</si>
  <si>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</si>
  <si>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</si>
  <si>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</si>
  <si>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</si>
  <si>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</si>
  <si>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</si>
  <si>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</si>
  <si>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</si>
  <si>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</si>
  <si>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</si>
  <si>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</si>
  <si>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</si>
  <si>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</si>
  <si>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</si>
  <si>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</si>
  <si>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</si>
  <si>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</si>
  <si>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</si>
  <si>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</si>
  <si>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</si>
  <si>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</si>
  <si>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</si>
  <si>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</si>
  <si>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</si>
  <si>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</si>
  <si>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</si>
  <si>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</si>
  <si>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</si>
  <si>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</si>
  <si>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</si>
  <si>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</si>
  <si>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</si>
  <si>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</si>
  <si>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</si>
  <si>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</si>
  <si>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</si>
  <si>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</si>
  <si>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</si>
  <si>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</si>
  <si>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</si>
  <si>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</si>
  <si>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</si>
  <si>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</si>
  <si>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</si>
  <si>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</si>
  <si>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</si>
  <si>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</si>
  <si>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</si>
  <si>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</si>
  <si>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</si>
  <si>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</si>
  <si>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</si>
  <si>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</si>
  <si>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</si>
  <si>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</si>
  <si>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</si>
  <si>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</si>
  <si>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</si>
  <si>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</si>
  <si>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</si>
  <si>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</si>
  <si>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</si>
  <si>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</si>
  <si>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</si>
  <si>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</si>
  <si>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</si>
  <si>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</si>
  <si>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</si>
  <si>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</si>
  <si>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</si>
  <si>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</si>
  <si>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</si>
  <si>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</si>
  <si>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</si>
  <si>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</si>
  <si>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</si>
  <si>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</si>
  <si>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</si>
  <si>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</si>
  <si>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</si>
  <si>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</si>
  <si>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</si>
  <si>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</si>
  <si>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</si>
  <si>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</si>
  <si>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</si>
  <si>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</si>
  <si>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</si>
  <si>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</si>
  <si>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</si>
  <si>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</si>
  <si>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</si>
  <si>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</si>
  <si>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</si>
  <si>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</si>
  <si>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</si>
  <si>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</si>
  <si>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</si>
  <si>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</si>
  <si>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</si>
  <si>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</si>
  <si>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</si>
  <si>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</si>
  <si>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</si>
  <si>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</si>
  <si>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</si>
  <si>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</si>
  <si>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</si>
  <si>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</si>
  <si>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</si>
  <si>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</si>
  <si>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</si>
  <si>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</si>
  <si>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</si>
  <si>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</si>
  <si>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</si>
  <si>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</si>
  <si>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</si>
  <si>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</si>
  <si>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</si>
  <si>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</si>
  <si>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</si>
  <si>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</si>
  <si>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</si>
  <si>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</si>
  <si>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</si>
  <si>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</si>
  <si>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</si>
  <si>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</si>
  <si>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</si>
  <si>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</si>
  <si>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</si>
  <si>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</si>
  <si>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</si>
  <si>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</si>
  <si>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</si>
  <si>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</si>
  <si>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</si>
  <si>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</si>
  <si>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</si>
  <si>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</si>
  <si>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</si>
  <si>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</si>
  <si>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</si>
  <si>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</si>
  <si>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</si>
  <si>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</si>
  <si>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</si>
  <si>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</si>
  <si>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</si>
  <si>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</si>
  <si>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</si>
  <si>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</si>
  <si>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</si>
  <si>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</si>
  <si>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</si>
  <si>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</si>
  <si>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</si>
  <si>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</si>
  <si>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</si>
  <si>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</si>
  <si>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</si>
  <si>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</si>
  <si>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</si>
  <si>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</si>
  <si>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</si>
  <si>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</si>
  <si>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</si>
  <si>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</si>
  <si>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</si>
  <si>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</si>
  <si>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</si>
  <si>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</si>
  <si>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</si>
  <si>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</si>
  <si>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</si>
  <si>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</si>
  <si>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</si>
  <si>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</si>
  <si>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</si>
  <si>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</si>
  <si>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</si>
  <si>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</si>
  <si>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</si>
  <si>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</si>
  <si>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</si>
  <si>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</si>
  <si>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</si>
  <si>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</si>
  <si>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</si>
  <si>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</si>
  <si>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</si>
  <si>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</si>
  <si>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</si>
  <si>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</si>
  <si>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</si>
  <si>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</si>
  <si>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</si>
  <si>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</si>
  <si>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</si>
  <si>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</si>
  <si>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</si>
  <si>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</si>
  <si>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</si>
  <si>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</si>
  <si>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</si>
  <si>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</si>
  <si>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</si>
  <si>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</si>
  <si>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</si>
  <si>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</si>
  <si>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</si>
  <si>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</si>
  <si>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</si>
  <si>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</si>
  <si>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</si>
  <si>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</si>
  <si>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</si>
  <si>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</si>
  <si>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</si>
  <si>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</si>
  <si>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</si>
  <si>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</si>
  <si>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</si>
  <si>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</si>
  <si>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</si>
  <si>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</si>
  <si>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</si>
  <si>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</si>
  <si>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</si>
  <si>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</si>
  <si>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</si>
  <si>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</si>
  <si>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</si>
  <si>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</si>
  <si>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</si>
  <si>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</si>
  <si>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</si>
  <si>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</si>
  <si>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</si>
  <si>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</si>
  <si>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</si>
  <si>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</si>
  <si>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</si>
  <si>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</si>
  <si>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</si>
  <si>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</si>
  <si>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</si>
  <si>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</si>
  <si>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</si>
  <si>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</si>
  <si>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</si>
  <si>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</si>
  <si>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</si>
  <si>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</si>
  <si>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</si>
  <si>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</si>
  <si>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</si>
  <si>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</si>
  <si>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</si>
  <si>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</si>
  <si>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</si>
  <si>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</si>
  <si>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</si>
  <si>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</si>
  <si>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</si>
  <si>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</si>
  <si>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</si>
  <si>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</si>
  <si>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</si>
  <si>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</si>
  <si>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</si>
  <si>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</si>
  <si>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</si>
  <si>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</si>
  <si>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</si>
  <si>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</si>
  <si>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</si>
  <si>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</si>
  <si>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</si>
  <si>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</si>
  <si>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</si>
  <si>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</si>
  <si>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</si>
  <si>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</si>
  <si>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</si>
  <si>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</si>
  <si>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</si>
  <si>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</si>
  <si>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</si>
  <si>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</si>
  <si>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</si>
  <si>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</si>
  <si>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</si>
  <si>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</si>
  <si>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</si>
  <si>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</si>
  <si>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</si>
  <si>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</si>
  <si>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</si>
  <si>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</si>
  <si>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</si>
  <si>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</si>
  <si>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</si>
  <si>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</si>
  <si>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</si>
  <si>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</si>
  <si>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</si>
  <si>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</si>
  <si>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</si>
  <si>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</si>
  <si>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</si>
  <si>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</si>
  <si>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</si>
  <si>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</si>
  <si>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</si>
  <si>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</si>
  <si>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</si>
  <si>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</si>
  <si>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</si>
  <si>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</si>
  <si>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</si>
  <si>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</si>
  <si>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</si>
  <si>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</si>
  <si>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</si>
  <si>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</si>
  <si>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</si>
  <si>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</si>
  <si>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</si>
  <si>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</si>
  <si>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</si>
  <si>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</si>
  <si>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</si>
  <si>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</si>
  <si>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</si>
  <si>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</si>
  <si>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</si>
  <si>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</si>
  <si>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</si>
  <si>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</si>
  <si>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</si>
  <si>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</si>
  <si>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</si>
  <si>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</si>
  <si>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</si>
  <si>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</si>
  <si>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</si>
  <si>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</si>
  <si>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</si>
  <si>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</si>
  <si>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</si>
  <si>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</si>
  <si>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</si>
  <si>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</si>
  <si>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</si>
  <si>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</si>
  <si>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</si>
  <si>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</si>
  <si>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</si>
  <si>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</si>
  <si>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</si>
  <si>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</si>
  <si>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</si>
  <si>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</si>
  <si>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</si>
  <si>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</si>
  <si>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</si>
  <si>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</si>
  <si>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</si>
  <si>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</si>
  <si>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</si>
  <si>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</si>
  <si>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</si>
  <si>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</si>
  <si>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</si>
  <si>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</si>
  <si>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</si>
  <si>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</si>
  <si>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</si>
  <si>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</si>
  <si>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</si>
  <si>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</si>
  <si>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</si>
  <si>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</si>
  <si>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</si>
  <si>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</si>
  <si>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</si>
  <si>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</si>
  <si>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</si>
  <si>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</si>
  <si>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</si>
  <si>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</si>
  <si>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</si>
  <si>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</si>
  <si>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</si>
  <si>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</si>
  <si>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</si>
  <si>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</si>
  <si>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</si>
  <si>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</si>
  <si>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</si>
  <si>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</si>
  <si>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</si>
  <si>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</si>
  <si>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</si>
  <si>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</si>
  <si>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</si>
  <si>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</si>
  <si>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</si>
  <si>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</si>
  <si>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</si>
  <si>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</si>
  <si>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</si>
  <si>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</si>
  <si>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</si>
  <si>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</si>
  <si>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</si>
  <si>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</si>
  <si>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</si>
  <si>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</si>
  <si>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</si>
  <si>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</si>
  <si>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</si>
  <si>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</si>
  <si>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</si>
  <si>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</si>
  <si>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</si>
  <si>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</si>
  <si>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</si>
  <si>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</si>
  <si>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</si>
  <si>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</si>
  <si>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</si>
  <si>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</si>
  <si>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</si>
  <si>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</si>
  <si>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</si>
  <si>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</si>
  <si>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</si>
  <si>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</si>
  <si>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</si>
  <si>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</si>
  <si>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</si>
  <si>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</si>
  <si>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</si>
  <si>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</si>
  <si>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</si>
  <si>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</si>
  <si>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</si>
  <si>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</si>
  <si>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</si>
  <si>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</si>
  <si>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</si>
  <si>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</si>
  <si>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</si>
  <si>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</si>
  <si>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</si>
  <si>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</si>
  <si>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</si>
  <si>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</si>
  <si>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</si>
  <si>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</si>
  <si>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</si>
  <si>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</si>
  <si>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</si>
  <si>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</si>
  <si>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</si>
  <si>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</si>
  <si>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</si>
  <si>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</si>
  <si>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</si>
  <si>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</si>
  <si>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</si>
  <si>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</si>
  <si>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</si>
  <si>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</si>
  <si>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</si>
  <si>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</si>
  <si>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</si>
  <si>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</si>
  <si>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</si>
  <si>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</si>
  <si>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</si>
  <si>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</si>
  <si>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</si>
  <si>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</si>
  <si>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</si>
  <si>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</si>
  <si>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</si>
  <si>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</si>
  <si>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</si>
  <si>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</si>
  <si>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</si>
  <si>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</si>
  <si>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</si>
  <si>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</si>
  <si>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</si>
  <si>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</si>
  <si>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</si>
  <si>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</si>
  <si>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</si>
  <si>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</si>
  <si>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</si>
  <si>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</si>
  <si>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</si>
  <si>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</si>
  <si>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</si>
  <si>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</si>
  <si>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</si>
  <si>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</si>
  <si>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</si>
  <si>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</si>
  <si>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</si>
  <si>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</si>
  <si>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</si>
  <si>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</si>
  <si>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</si>
  <si>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</si>
  <si>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</si>
  <si>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</si>
  <si>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</si>
  <si>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</si>
  <si>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</si>
  <si>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</si>
  <si>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</si>
  <si>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</si>
  <si>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</si>
  <si>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</si>
  <si>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</si>
  <si>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</si>
  <si>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</si>
  <si>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</si>
  <si>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</si>
  <si>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</si>
  <si>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</si>
  <si>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</si>
  <si>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</si>
  <si>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</si>
  <si>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</si>
  <si>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</si>
  <si>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</si>
  <si>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</si>
  <si>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</si>
  <si>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</si>
  <si>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</si>
  <si>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</si>
  <si>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</si>
  <si>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</si>
  <si>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</si>
  <si>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</si>
  <si>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</si>
  <si>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</si>
  <si>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</si>
  <si>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</si>
  <si>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</si>
  <si>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</si>
  <si>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</si>
  <si>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</si>
  <si>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</si>
  <si>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</si>
  <si>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</si>
  <si>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</si>
  <si>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</si>
  <si>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</si>
  <si>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</si>
  <si>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</si>
  <si>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</si>
  <si>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</si>
  <si>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</si>
  <si>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</si>
  <si>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</si>
  <si>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</si>
  <si>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</si>
  <si>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</si>
  <si>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</si>
  <si>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</si>
  <si>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</si>
  <si>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</si>
  <si>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</si>
  <si>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</si>
  <si>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</si>
  <si>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</si>
  <si>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</si>
  <si>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</si>
  <si>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</si>
  <si>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</si>
  <si>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</si>
  <si>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</si>
  <si>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</si>
  <si>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</si>
  <si>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</si>
  <si>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</si>
  <si>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</si>
  <si>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</si>
  <si>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</si>
  <si>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</si>
  <si>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</si>
  <si>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</si>
  <si>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</si>
  <si>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</si>
  <si>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</si>
  <si>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</si>
  <si>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</si>
  <si>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</si>
  <si>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</si>
  <si>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</si>
  <si>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</si>
  <si>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</si>
  <si>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</si>
  <si>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</si>
  <si>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</si>
  <si>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</si>
  <si>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</si>
  <si>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</si>
  <si>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</si>
  <si>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</si>
  <si>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</si>
  <si>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</si>
  <si>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</si>
  <si>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</si>
  <si>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</si>
  <si>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</si>
  <si>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</si>
  <si>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</si>
  <si>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</si>
  <si>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</si>
  <si>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</si>
  <si>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</si>
  <si>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</si>
  <si>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</si>
  <si>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</si>
  <si>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</si>
  <si>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</si>
  <si>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</si>
  <si>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</si>
  <si>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</si>
  <si>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</si>
  <si>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</si>
  <si>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</si>
  <si>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</si>
  <si>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</si>
  <si>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</si>
  <si>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</si>
  <si>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</si>
  <si>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</si>
  <si>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</si>
  <si>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</si>
  <si>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</si>
  <si>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</si>
  <si>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</si>
  <si>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</si>
  <si>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</si>
  <si>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</si>
  <si>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</si>
  <si>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</si>
  <si>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</si>
  <si>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</si>
  <si>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</si>
  <si>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</si>
  <si>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</si>
  <si>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</si>
  <si>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</si>
  <si>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</si>
  <si>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</si>
  <si>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</si>
  <si>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</si>
  <si>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</si>
  <si>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</si>
  <si>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</si>
  <si>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</si>
  <si>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</si>
  <si>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</si>
  <si>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</si>
  <si>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</si>
  <si>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</si>
  <si>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</si>
  <si>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</si>
  <si>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</si>
  <si>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</si>
  <si>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</si>
  <si>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</si>
  <si>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</si>
  <si>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</si>
  <si>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</si>
  <si>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</si>
  <si>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</si>
  <si>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</si>
  <si>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</si>
  <si>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</si>
  <si>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</si>
  <si>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</si>
  <si>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</si>
  <si>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</si>
  <si>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</si>
  <si>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</si>
  <si>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</si>
  <si>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</si>
  <si>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</si>
  <si>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</si>
  <si>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</si>
  <si>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</si>
  <si>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</si>
  <si>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</si>
  <si>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</si>
  <si>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</si>
  <si>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</si>
  <si>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</si>
  <si>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</si>
  <si>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</si>
  <si>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</si>
  <si>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</si>
  <si>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</si>
  <si>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</si>
  <si>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</si>
  <si>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</si>
  <si>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</si>
  <si>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</si>
  <si>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</si>
  <si>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</si>
  <si>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</si>
  <si>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</si>
  <si>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</si>
  <si>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</si>
  <si>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</si>
  <si>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</si>
  <si>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</si>
  <si>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</si>
  <si>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</si>
  <si>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</si>
  <si>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</si>
  <si>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</si>
  <si>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</si>
  <si>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</si>
  <si>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</si>
  <si>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</si>
  <si>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</si>
  <si>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</si>
  <si>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</si>
  <si>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</si>
  <si>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</si>
  <si>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</si>
  <si>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</si>
  <si>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</si>
  <si>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</si>
  <si>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</si>
  <si>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</si>
  <si>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</si>
  <si>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</si>
  <si>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</si>
  <si>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</si>
  <si>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</si>
  <si>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</si>
  <si>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</si>
  <si>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</si>
  <si>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</si>
  <si>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</si>
  <si>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</si>
  <si>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</si>
  <si>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</si>
  <si>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</si>
  <si>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</si>
  <si>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</si>
  <si>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</si>
  <si>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</si>
  <si>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</si>
  <si>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</si>
  <si>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</si>
  <si>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</si>
  <si>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</si>
  <si>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</si>
  <si>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</si>
  <si>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</si>
  <si>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</si>
  <si>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</si>
  <si>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</si>
  <si>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</si>
  <si>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</si>
  <si>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</si>
  <si>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</si>
  <si>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</si>
  <si>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</si>
  <si>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</si>
  <si>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</si>
  <si>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</si>
  <si>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</si>
  <si>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</si>
  <si>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</si>
  <si>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</si>
  <si>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</si>
  <si>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</si>
  <si>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</si>
  <si>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</si>
  <si>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</si>
  <si>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</si>
  <si>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</si>
  <si>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</si>
  <si>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</si>
  <si>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</si>
  <si>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</si>
  <si>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</si>
  <si>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</si>
  <si>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</si>
  <si>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</si>
  <si>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</si>
  <si>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</si>
  <si>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</si>
  <si>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</si>
  <si>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</si>
  <si>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</si>
  <si>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</si>
  <si>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</si>
  <si>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</si>
  <si>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</si>
  <si>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</si>
  <si>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</si>
  <si>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</si>
  <si>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</si>
  <si>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</si>
  <si>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</si>
  <si>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</si>
  <si>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</si>
  <si>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</si>
  <si>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</si>
  <si>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</si>
  <si>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</si>
  <si>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</si>
  <si>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</si>
  <si>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</si>
  <si>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</si>
  <si>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</si>
  <si>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</si>
  <si>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</si>
  <si>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</si>
  <si>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</si>
  <si>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</si>
  <si>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</si>
  <si>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</si>
  <si>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</si>
  <si>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</si>
  <si>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</si>
  <si>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</si>
  <si>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</si>
  <si>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</si>
  <si>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</si>
  <si>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</si>
  <si>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</si>
  <si>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</si>
  <si>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</si>
  <si>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</si>
  <si>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</si>
  <si>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</si>
  <si>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</si>
  <si>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</si>
  <si>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</si>
  <si>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</si>
  <si>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</si>
  <si>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</si>
  <si>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</si>
  <si>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</si>
  <si>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</si>
  <si>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</si>
  <si>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</si>
  <si>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</si>
  <si>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</si>
  <si>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</si>
  <si>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</si>
  <si>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</si>
  <si>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</si>
  <si>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</si>
  <si>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</si>
  <si>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</si>
  <si>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</si>
  <si>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</si>
  <si>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</si>
  <si>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</si>
  <si>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</si>
  <si>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</si>
  <si>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</si>
  <si>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</si>
  <si>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</si>
  <si>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</si>
  <si>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</si>
  <si>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</si>
  <si>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</si>
  <si>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</si>
  <si>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</si>
  <si>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</si>
  <si>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</si>
  <si>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</si>
  <si>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</si>
  <si>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</si>
  <si>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</si>
  <si>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</si>
  <si>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</si>
  <si>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</si>
  <si>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</si>
  <si>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</si>
  <si>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</si>
  <si>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</si>
  <si>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</si>
  <si>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</si>
  <si>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</si>
  <si>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</si>
  <si>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</si>
  <si>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</si>
  <si>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</si>
  <si>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</si>
  <si>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</si>
  <si>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</si>
  <si>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</si>
  <si>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</si>
  <si>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</si>
  <si>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</si>
  <si>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</si>
  <si>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</si>
  <si>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</si>
  <si>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</si>
  <si>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</si>
  <si>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</si>
  <si>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</si>
  <si>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</si>
  <si>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</si>
  <si>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</si>
  <si>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</si>
  <si>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</si>
  <si>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</si>
  <si>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</si>
  <si>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</si>
  <si>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</si>
  <si>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</si>
  <si>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</si>
  <si>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</si>
  <si>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</si>
  <si>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</si>
  <si>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</si>
  <si>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</si>
  <si>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</si>
  <si>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</si>
  <si>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</si>
  <si>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</si>
  <si>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</si>
  <si>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</si>
  <si>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</si>
  <si>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</si>
  <si>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</si>
  <si>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</si>
  <si>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</si>
  <si>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</si>
  <si>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</si>
  <si>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</si>
  <si>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</si>
  <si>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</si>
  <si>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</si>
  <si>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</si>
  <si>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</si>
  <si>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</si>
  <si>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</si>
  <si>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</si>
  <si>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</si>
  <si>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</si>
  <si>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</si>
  <si>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</si>
  <si>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</si>
  <si>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</si>
  <si>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</si>
  <si>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</si>
  <si>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</si>
  <si>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</si>
  <si>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</si>
  <si>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</si>
  <si>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</si>
  <si>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</si>
  <si>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</si>
  <si>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</si>
  <si>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</si>
  <si>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</si>
  <si>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</si>
  <si>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</si>
  <si>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</si>
  <si>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</si>
  <si>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</si>
  <si>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</si>
  <si>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</si>
  <si>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</si>
  <si>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</si>
  <si>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</si>
  <si>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</si>
  <si>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</si>
  <si>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</si>
  <si>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</si>
  <si>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</si>
  <si>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</si>
  <si>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</si>
  <si>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</si>
  <si>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</si>
  <si>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</si>
  <si>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</si>
  <si>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</si>
  <si>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</si>
  <si>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</si>
  <si>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</si>
  <si>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</si>
  <si>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</si>
  <si>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</si>
  <si>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</si>
  <si>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</si>
  <si>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</si>
  <si>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</si>
  <si>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</si>
  <si>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</si>
  <si>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</si>
  <si>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</si>
  <si>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</si>
  <si>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</si>
  <si>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</si>
  <si>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</si>
  <si>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</si>
  <si>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</si>
  <si>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</si>
  <si>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</si>
  <si>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</si>
  <si>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</si>
  <si>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</si>
  <si>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</si>
  <si>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</si>
  <si>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</si>
  <si>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</si>
  <si>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</si>
  <si>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</si>
  <si>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</si>
  <si>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</si>
  <si>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</si>
  <si>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</si>
  <si>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</si>
  <si>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</si>
  <si>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</si>
  <si>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</si>
  <si>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</si>
  <si>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</si>
  <si>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</si>
  <si>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</si>
  <si>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</si>
  <si>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</si>
  <si>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</si>
  <si>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</si>
  <si>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</si>
  <si>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</si>
  <si>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</si>
  <si>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</si>
  <si>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</si>
  <si>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</si>
  <si>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</si>
  <si>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</si>
  <si>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</si>
  <si>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</si>
  <si>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</si>
  <si>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</si>
  <si>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</si>
  <si>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</si>
  <si>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</si>
  <si>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</si>
  <si>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</si>
  <si>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</si>
  <si>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</si>
  <si>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</si>
  <si>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</si>
  <si>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</si>
  <si>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</si>
  <si>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</si>
  <si>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</si>
  <si>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</si>
  <si>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</si>
  <si>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</si>
  <si>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</si>
  <si>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</si>
  <si>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</si>
  <si>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</si>
  <si>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</si>
  <si>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</si>
  <si>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</si>
  <si>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</si>
  <si>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</si>
  <si>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</si>
  <si>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</si>
  <si>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</si>
  <si>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</si>
  <si>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</si>
  <si>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</si>
  <si>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</si>
  <si>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</si>
  <si>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</si>
  <si>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</si>
  <si>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</si>
  <si>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</si>
  <si>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</si>
  <si>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</si>
  <si>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</si>
  <si>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</si>
  <si>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</si>
  <si>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</si>
  <si>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</si>
  <si>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</si>
  <si>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</si>
  <si>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</si>
  <si>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</si>
  <si>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</si>
  <si>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</si>
  <si>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</si>
  <si>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</si>
  <si>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</si>
  <si>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</si>
  <si>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</si>
  <si>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</si>
  <si>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</si>
  <si>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</si>
  <si>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</si>
  <si>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</si>
  <si>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</si>
  <si>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</si>
  <si>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</si>
  <si>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</si>
  <si>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</si>
  <si>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</si>
  <si>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</si>
  <si>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</si>
  <si>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</si>
  <si>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</si>
  <si>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</si>
  <si>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</si>
  <si>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</si>
  <si>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</si>
  <si>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</si>
  <si>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</si>
  <si>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</si>
  <si>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</si>
  <si>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</si>
  <si>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</si>
  <si>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</si>
  <si>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</si>
  <si>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</si>
  <si>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</si>
  <si>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</si>
  <si>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</si>
  <si>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</si>
  <si>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</si>
  <si>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</si>
  <si>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</si>
  <si>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</si>
  <si>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</si>
  <si>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</si>
  <si>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</si>
  <si>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</si>
  <si>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</si>
  <si>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</si>
  <si>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</si>
  <si>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</si>
  <si>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</si>
  <si>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</si>
  <si>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</si>
  <si>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</si>
  <si>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</si>
  <si>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</si>
  <si>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</si>
  <si>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</si>
  <si>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</si>
  <si>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</si>
  <si>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</si>
  <si>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</si>
  <si>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</si>
  <si>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</si>
  <si>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</si>
  <si>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</si>
  <si>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</si>
  <si>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</si>
  <si>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</si>
  <si>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</si>
  <si>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</si>
  <si>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</si>
  <si>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</si>
  <si>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</si>
  <si>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</si>
  <si>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</si>
  <si>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</si>
  <si>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</si>
  <si>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</si>
  <si>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</si>
  <si>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</si>
  <si>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</si>
  <si>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</si>
  <si>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</si>
  <si>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</si>
  <si>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</si>
  <si>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</si>
  <si>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</si>
  <si>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</si>
  <si>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</si>
  <si>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</si>
  <si>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</si>
  <si>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</si>
  <si>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</si>
  <si>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</si>
  <si>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</si>
  <si>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</si>
  <si>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</si>
  <si>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</si>
  <si>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</si>
  <si>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</si>
  <si>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</si>
  <si>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</si>
  <si>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</si>
  <si>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</si>
  <si>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</si>
  <si>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</si>
  <si>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</si>
  <si>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</si>
  <si>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</si>
  <si>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</si>
  <si>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</si>
  <si>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</si>
  <si>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</si>
  <si>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</si>
  <si>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</si>
  <si>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</si>
  <si>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</si>
  <si>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</si>
  <si>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</si>
  <si>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</si>
  <si>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</si>
  <si>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</si>
  <si>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</si>
  <si>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</si>
  <si>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</si>
  <si>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</si>
  <si>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</si>
  <si>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</si>
  <si>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</si>
  <si>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</si>
  <si>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</si>
  <si>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</si>
  <si>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</si>
  <si>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</si>
  <si>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</si>
  <si>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</si>
  <si>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</si>
  <si>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</si>
  <si>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</si>
  <si>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</si>
  <si>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</si>
  <si>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</si>
  <si>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</si>
  <si>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</si>
  <si>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</si>
  <si>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</si>
  <si>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</si>
  <si>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</si>
  <si>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</si>
  <si>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</si>
  <si>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</si>
  <si>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</si>
  <si>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</si>
  <si>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</si>
  <si>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</si>
  <si>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</si>
  <si>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</si>
  <si>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</si>
  <si>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</si>
  <si>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</si>
  <si>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</si>
  <si>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</si>
  <si>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</si>
  <si>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</si>
  <si>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</si>
  <si>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</si>
  <si>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</si>
  <si>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</si>
  <si>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</si>
  <si>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</si>
  <si>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</si>
  <si>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</si>
  <si>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</si>
  <si>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</si>
  <si>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</si>
  <si>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</si>
  <si>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</si>
  <si>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</si>
  <si>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</si>
  <si>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</si>
  <si>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</si>
  <si>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</si>
  <si>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</si>
  <si>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</si>
  <si>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</si>
  <si>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</si>
  <si>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</si>
  <si>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</si>
  <si>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</si>
  <si>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</si>
  <si>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</si>
  <si>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</si>
  <si>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</si>
  <si>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</si>
  <si>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</si>
  <si>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</si>
  <si>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</si>
  <si>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</si>
  <si>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</si>
  <si>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</si>
  <si>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</si>
  <si>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</si>
  <si>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</si>
  <si>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</si>
  <si>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</si>
  <si>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</si>
  <si>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</si>
  <si>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</si>
  <si>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</si>
  <si>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</si>
  <si>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</si>
  <si>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</si>
  <si>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</si>
  <si>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</si>
  <si>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</si>
  <si>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</si>
  <si>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</si>
  <si>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</si>
  <si>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</si>
  <si>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</si>
  <si>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</si>
  <si>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</si>
  <si>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</si>
  <si>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</si>
  <si>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</si>
  <si>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</si>
  <si>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</si>
  <si>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</si>
  <si>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</si>
  <si>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</si>
  <si>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</si>
  <si>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</si>
  <si>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</si>
  <si>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</si>
  <si>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</si>
  <si>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</si>
  <si>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</si>
  <si>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</si>
  <si>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</si>
  <si>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</si>
  <si>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</si>
  <si>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</si>
  <si>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</si>
  <si>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</si>
  <si>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</si>
  <si>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</si>
  <si>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</si>
  <si>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</si>
  <si>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</si>
  <si>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</si>
  <si>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</si>
  <si>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</si>
  <si>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</si>
  <si>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</si>
  <si>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</si>
  <si>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</si>
  <si>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</si>
  <si>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</si>
  <si>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</si>
  <si>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</si>
  <si>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</si>
  <si>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</si>
  <si>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</si>
  <si>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</si>
  <si>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</si>
  <si>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</si>
  <si>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</si>
  <si>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</si>
  <si>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</si>
  <si>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</si>
  <si>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</si>
  <si>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</si>
  <si>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</si>
  <si>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</si>
  <si>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</si>
  <si>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</si>
  <si>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</si>
  <si>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</si>
  <si>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</si>
  <si>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</si>
  <si>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</si>
  <si>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</si>
  <si>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</si>
  <si>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</si>
  <si>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</si>
  <si>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</si>
  <si>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</si>
  <si>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</si>
  <si>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</si>
  <si>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</si>
  <si>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</si>
  <si>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</si>
  <si>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</si>
  <si>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</si>
  <si>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</si>
  <si>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</si>
  <si>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</si>
  <si>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</si>
  <si>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</si>
  <si>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</si>
  <si>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</si>
  <si>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</si>
  <si>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</si>
  <si>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</si>
  <si>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</si>
  <si>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</si>
  <si>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</si>
  <si>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</si>
  <si>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</si>
  <si>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</si>
  <si>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</si>
  <si>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</si>
  <si>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</si>
  <si>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</si>
  <si>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</si>
  <si>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</si>
  <si>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</si>
  <si>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</si>
  <si>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</si>
  <si>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</si>
  <si>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</si>
  <si>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</si>
  <si>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</si>
  <si>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</si>
  <si>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</si>
  <si>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</si>
  <si>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</si>
  <si>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</si>
  <si>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</si>
  <si>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</si>
  <si>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</si>
  <si>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</si>
  <si>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</si>
  <si>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</si>
  <si>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</si>
  <si>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</si>
  <si>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</si>
  <si>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</si>
  <si>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</si>
  <si>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</si>
  <si>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</si>
  <si>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</si>
  <si>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</si>
  <si>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</si>
  <si>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</si>
  <si>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</si>
  <si>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</si>
  <si>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</si>
  <si>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</si>
  <si>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</si>
  <si>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</si>
  <si>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</si>
  <si>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</si>
  <si>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</si>
  <si>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</si>
  <si>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</si>
  <si>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</si>
  <si>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</si>
  <si>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</si>
  <si>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</si>
  <si>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</si>
  <si>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</si>
  <si>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</si>
  <si>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</si>
  <si>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</si>
  <si>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</si>
  <si>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</si>
  <si>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</si>
  <si>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</si>
  <si>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</si>
  <si>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</si>
  <si>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</si>
  <si>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</si>
  <si>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</si>
  <si>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</si>
  <si>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</si>
  <si>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</si>
  <si>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</si>
  <si>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</si>
  <si>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</si>
  <si>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</si>
  <si>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</si>
  <si>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</si>
  <si>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</si>
  <si>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</si>
  <si>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</si>
  <si>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</si>
  <si>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</si>
  <si>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</si>
  <si>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</si>
  <si>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</si>
  <si>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</si>
  <si>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</si>
  <si>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</si>
  <si>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</si>
  <si>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</si>
  <si>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</si>
  <si>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</si>
  <si>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</si>
  <si>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</si>
  <si>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</si>
  <si>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</si>
  <si>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</si>
  <si>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</si>
  <si>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</si>
  <si>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</si>
  <si>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</si>
  <si>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</si>
  <si>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</si>
  <si>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</si>
  <si>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</si>
  <si>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</si>
  <si>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</si>
  <si>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</si>
  <si>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</si>
  <si>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</si>
  <si>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</si>
  <si>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</si>
  <si>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</si>
  <si>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</si>
  <si>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</si>
  <si>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</si>
  <si>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</si>
  <si>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</si>
  <si>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</si>
  <si>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</si>
  <si>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</si>
  <si>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</si>
  <si>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</si>
  <si>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</si>
  <si>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</si>
  <si>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</si>
  <si>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</si>
  <si>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</si>
  <si>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</si>
  <si>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</si>
  <si>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</si>
  <si>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</si>
  <si>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</si>
  <si>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</si>
  <si>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</si>
  <si>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</si>
  <si>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</si>
  <si>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</si>
  <si>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</si>
  <si>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</si>
  <si>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</si>
  <si>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</si>
  <si>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</si>
  <si>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</si>
  <si>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</si>
  <si>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</si>
  <si>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</si>
  <si>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</si>
  <si>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</si>
  <si>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</si>
  <si>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</si>
  <si>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</si>
  <si>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</si>
  <si>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</si>
  <si>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</si>
  <si>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</si>
  <si>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</si>
  <si>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</si>
  <si>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</si>
  <si>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</si>
  <si>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</si>
  <si>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</si>
  <si>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</si>
  <si>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</si>
  <si>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</si>
  <si>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</si>
  <si>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</si>
  <si>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</si>
  <si>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</si>
  <si>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</si>
  <si>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</si>
  <si>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</si>
  <si>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</si>
  <si>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</si>
  <si>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</si>
  <si>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</si>
  <si>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</si>
  <si>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</si>
  <si>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</si>
  <si>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</si>
  <si>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</si>
  <si>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</si>
  <si>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</si>
  <si>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</si>
  <si>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</si>
  <si>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</si>
  <si>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</si>
  <si>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</si>
  <si>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</si>
  <si>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</si>
  <si>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</si>
  <si>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</si>
  <si>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</si>
  <si>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</si>
  <si>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</si>
  <si>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</si>
  <si>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</si>
  <si>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</si>
  <si>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</si>
  <si>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</si>
  <si>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</si>
  <si>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</si>
  <si>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</si>
  <si>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</si>
  <si>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</si>
  <si>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</si>
  <si>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</si>
  <si>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</si>
  <si>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</si>
  <si>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</si>
  <si>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</si>
  <si>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</si>
  <si>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</si>
  <si>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</si>
  <si>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</si>
  <si>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</si>
  <si>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</si>
  <si>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</si>
  <si>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</si>
  <si>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</si>
  <si>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</si>
  <si>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</si>
  <si>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</si>
  <si>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</si>
  <si>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</si>
  <si>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</si>
  <si>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</si>
  <si>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</si>
  <si>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</si>
  <si>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</si>
  <si>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</si>
  <si>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</si>
  <si>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</si>
  <si>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</si>
  <si>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</si>
  <si>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</si>
  <si>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</si>
  <si>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</si>
  <si>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</si>
  <si>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</si>
  <si>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</si>
  <si>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</si>
  <si>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</si>
  <si>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</si>
  <si>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</si>
  <si>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</si>
  <si>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</si>
  <si>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</si>
  <si>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</si>
  <si>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</si>
  <si>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</si>
  <si>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</si>
  <si>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</si>
  <si>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</si>
  <si>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</si>
  <si>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</si>
  <si>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</si>
  <si>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</si>
  <si>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</si>
  <si>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</si>
  <si>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</si>
  <si>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</si>
  <si>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</si>
  <si>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</si>
  <si>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</si>
  <si>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</si>
  <si>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</si>
  <si>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</si>
  <si>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</si>
  <si>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</si>
  <si>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</si>
  <si>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</si>
  <si>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</si>
  <si>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</si>
  <si>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</si>
  <si>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</si>
  <si>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</si>
  <si>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</si>
  <si>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</si>
  <si>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</si>
  <si>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</si>
  <si>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</si>
  <si>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</si>
  <si>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</si>
  <si>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</si>
  <si>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</si>
  <si>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</si>
  <si>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</si>
  <si>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</si>
  <si>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</si>
  <si>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</si>
  <si>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</si>
  <si>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</si>
  <si>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</si>
  <si>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</si>
  <si>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</si>
  <si>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</si>
  <si>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</si>
  <si>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</si>
  <si>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</si>
  <si>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</si>
  <si>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</si>
  <si>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</si>
  <si>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</si>
  <si>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</si>
  <si>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</si>
  <si>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</si>
  <si>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</si>
  <si>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</si>
  <si>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</si>
  <si>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</si>
  <si>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</si>
  <si>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</si>
  <si>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</si>
  <si>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</si>
  <si>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</si>
  <si>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</si>
  <si>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</si>
  <si>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</si>
  <si>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</si>
  <si>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</si>
  <si>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</si>
  <si>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</si>
  <si>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</si>
  <si>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</si>
  <si>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</si>
  <si>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</si>
  <si>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</si>
  <si>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</si>
  <si>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</si>
  <si>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</si>
  <si>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</si>
  <si>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</si>
  <si>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</si>
  <si>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</si>
  <si>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</si>
  <si>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</si>
  <si>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</si>
  <si>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</si>
  <si>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</si>
  <si>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</si>
  <si>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</si>
  <si>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</si>
  <si>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</si>
  <si>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</si>
  <si>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</si>
  <si>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</si>
  <si>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</si>
  <si>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</si>
  <si>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</si>
  <si>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</si>
  <si>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</si>
  <si>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</si>
  <si>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</si>
  <si>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</si>
  <si>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</si>
  <si>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</si>
  <si>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</si>
  <si>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</si>
  <si>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</si>
  <si>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</si>
  <si>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</si>
  <si>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</si>
  <si>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</si>
  <si>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</si>
  <si>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</si>
  <si>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</si>
  <si>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</si>
  <si>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</si>
  <si>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</si>
  <si>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</si>
  <si>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</si>
  <si>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</si>
  <si>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</si>
  <si>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</si>
  <si>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</si>
  <si>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</si>
  <si>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</si>
  <si>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</si>
  <si>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</si>
  <si>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</si>
  <si>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</si>
  <si>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</si>
  <si>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</si>
  <si>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</si>
  <si>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</si>
  <si>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</si>
  <si>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</si>
  <si>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</si>
  <si>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</si>
  <si>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</si>
  <si>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</si>
  <si>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</si>
  <si>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</si>
  <si>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</si>
  <si>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</si>
  <si>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</si>
  <si>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</si>
  <si>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</si>
  <si>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</si>
  <si>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</si>
  <si>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</si>
  <si>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</si>
  <si>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</si>
  <si>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</si>
  <si>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</si>
  <si>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</si>
  <si>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</si>
  <si>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</si>
  <si>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</si>
  <si>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</si>
  <si>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</si>
  <si>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</si>
  <si>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</si>
  <si>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</si>
  <si>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</si>
  <si>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</si>
  <si>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</si>
  <si>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</si>
  <si>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</si>
  <si>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</si>
  <si>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</si>
  <si>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</si>
  <si>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</si>
  <si>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</si>
  <si>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</si>
  <si>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</si>
  <si>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</si>
  <si>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</si>
  <si>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</si>
  <si>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</si>
  <si>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</si>
  <si>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</si>
  <si>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</si>
  <si>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</si>
  <si>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</si>
  <si>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</si>
  <si>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</si>
  <si>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</si>
  <si>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</si>
  <si>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</si>
  <si>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</si>
  <si>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</si>
  <si>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</si>
  <si>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</si>
  <si>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</si>
  <si>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</si>
  <si>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</si>
  <si>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</si>
  <si>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</si>
  <si>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</si>
  <si>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</si>
  <si>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</si>
  <si>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</si>
  <si>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</si>
  <si>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</si>
  <si>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</si>
  <si>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</si>
  <si>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</si>
  <si>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</si>
  <si>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</si>
  <si>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</si>
  <si>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</si>
  <si>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</si>
  <si>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</si>
  <si>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</si>
  <si>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</si>
  <si>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</si>
  <si>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</si>
  <si>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</si>
  <si>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</si>
  <si>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</si>
  <si>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</si>
  <si>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</si>
  <si>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</si>
  <si>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</si>
  <si>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</si>
  <si>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</si>
  <si>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</si>
  <si>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</si>
  <si>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</si>
  <si>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</si>
  <si>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</si>
  <si>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</si>
  <si>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</si>
  <si>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</si>
  <si>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</si>
  <si>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</si>
  <si>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</si>
  <si>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</si>
  <si>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</si>
  <si>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</si>
  <si>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</si>
  <si>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</si>
  <si>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</si>
  <si>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</si>
  <si>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</si>
  <si>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</si>
  <si>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</si>
  <si>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</si>
  <si>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</si>
  <si>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</si>
  <si>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</si>
  <si>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</si>
  <si>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</si>
  <si>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</si>
  <si>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</si>
  <si>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</si>
  <si>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</si>
  <si>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</si>
  <si>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</si>
  <si>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</si>
  <si>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</si>
  <si>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</si>
  <si>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</si>
  <si>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</si>
  <si>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</si>
  <si>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</si>
  <si>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</si>
  <si>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</si>
  <si>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</si>
  <si>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</si>
  <si>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</si>
  <si>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</si>
  <si>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</si>
  <si>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</si>
  <si>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</si>
  <si>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</si>
  <si>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</si>
  <si>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</si>
  <si>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</si>
  <si>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</si>
  <si>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</si>
  <si>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</si>
  <si>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</si>
  <si>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</si>
  <si>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</si>
  <si>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</si>
  <si>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</si>
  <si>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</si>
  <si>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</si>
  <si>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</si>
  <si>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</si>
  <si>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</si>
  <si>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</si>
  <si>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</si>
  <si>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</si>
  <si>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</si>
  <si>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</si>
  <si>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</si>
  <si>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</si>
  <si>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</si>
  <si>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</si>
  <si>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</si>
  <si>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</si>
  <si>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</si>
  <si>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</si>
  <si>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</si>
  <si>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</si>
  <si>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</si>
  <si>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</si>
  <si>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</si>
  <si>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</si>
  <si>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</si>
  <si>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</si>
  <si>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</si>
  <si>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</si>
  <si>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</si>
  <si>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</si>
  <si>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</si>
  <si>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</si>
  <si>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</si>
  <si>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</si>
  <si>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</si>
  <si>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</si>
  <si>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</si>
  <si>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</si>
  <si>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</si>
  <si>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</si>
  <si>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</si>
  <si>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</si>
  <si>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</si>
  <si>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</si>
  <si>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</si>
  <si>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</si>
  <si>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</si>
  <si>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</si>
  <si>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</si>
  <si>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</si>
  <si>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</si>
  <si>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</si>
  <si>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</si>
  <si>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</si>
  <si>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</si>
  <si>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</si>
  <si>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</si>
  <si>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</si>
  <si>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</si>
  <si>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</si>
  <si>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</si>
  <si>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</si>
  <si>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</si>
  <si>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</si>
  <si>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</si>
  <si>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</si>
  <si>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</si>
  <si>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</si>
  <si>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</si>
  <si>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</si>
  <si>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</si>
  <si>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</si>
  <si>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</si>
  <si>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</si>
  <si>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</si>
  <si>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</si>
  <si>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</si>
  <si>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</si>
  <si>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</si>
  <si>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</si>
  <si>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</si>
  <si>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</si>
  <si>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</si>
  <si>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</si>
  <si>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</si>
  <si>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</si>
  <si>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</si>
  <si>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</si>
  <si>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</si>
  <si>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</si>
  <si>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</si>
  <si>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</si>
  <si>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</si>
  <si>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</si>
  <si>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</si>
  <si>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</si>
  <si>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</si>
  <si>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</si>
  <si>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</si>
  <si>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</si>
  <si>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</si>
  <si>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</si>
  <si>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</si>
  <si>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</si>
  <si>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</si>
  <si>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</si>
  <si>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</si>
  <si>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</si>
  <si>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</si>
  <si>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</si>
  <si>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</si>
  <si>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</si>
  <si>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</si>
  <si>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</si>
  <si>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</si>
  <si>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</si>
  <si>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</si>
  <si>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</si>
  <si>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</si>
  <si>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</si>
  <si>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</si>
  <si>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</si>
  <si>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</si>
  <si>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</si>
  <si>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</si>
  <si>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</si>
  <si>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</si>
  <si>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</si>
  <si>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</si>
  <si>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</si>
  <si>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</si>
  <si>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</si>
  <si>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</si>
  <si>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</si>
  <si>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</si>
  <si>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</si>
  <si>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</si>
  <si>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</si>
  <si>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</si>
  <si>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</si>
  <si>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</si>
  <si>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</si>
  <si>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</si>
  <si>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</si>
  <si>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</si>
  <si>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</si>
  <si>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</si>
  <si>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</si>
  <si>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</si>
  <si>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</si>
  <si>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</si>
  <si>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</si>
  <si>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</si>
  <si>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</si>
  <si>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</si>
  <si>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</si>
  <si>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</si>
  <si>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</si>
  <si>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</si>
  <si>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</si>
  <si>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</si>
  <si>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</si>
  <si>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</si>
  <si>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</si>
  <si>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</si>
  <si>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</si>
  <si>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</si>
  <si>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</si>
  <si>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</si>
  <si>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</si>
  <si>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</si>
  <si>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</si>
  <si>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</si>
  <si>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</si>
  <si>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</si>
  <si>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</si>
  <si>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</si>
  <si>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</si>
  <si>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</si>
  <si>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</si>
  <si>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</si>
  <si>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</si>
  <si>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</si>
  <si>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</si>
  <si>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</si>
  <si>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</si>
  <si>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</si>
  <si>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</si>
  <si>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</si>
  <si>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</si>
  <si>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</si>
  <si>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</si>
  <si>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</si>
  <si>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</si>
  <si>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</si>
  <si>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</si>
  <si>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</si>
  <si>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</si>
  <si>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</si>
  <si>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</si>
  <si>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</si>
  <si>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</si>
  <si>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</si>
  <si>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</si>
  <si>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</si>
  <si>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</si>
  <si>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</si>
  <si>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</si>
  <si>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</si>
  <si>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</si>
  <si>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</si>
  <si>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</si>
  <si>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</si>
  <si>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</si>
  <si>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</si>
  <si>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</si>
  <si>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</si>
  <si>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</si>
  <si>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</si>
  <si>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</si>
  <si>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</si>
  <si>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</si>
  <si>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</si>
  <si>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</si>
  <si>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</si>
  <si>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</si>
  <si>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</si>
  <si>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</si>
  <si>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</si>
  <si>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</si>
  <si>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</si>
  <si>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</si>
  <si>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</si>
  <si>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</si>
  <si>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</si>
  <si>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</si>
  <si>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</si>
  <si>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</si>
  <si>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</si>
  <si>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</si>
  <si>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</si>
  <si>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</si>
  <si>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</si>
  <si>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</si>
  <si>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</si>
  <si>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</si>
  <si>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</si>
  <si>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</si>
  <si>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</si>
  <si>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</si>
  <si>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</si>
  <si>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</si>
  <si>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</si>
  <si>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</si>
  <si>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</si>
  <si>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</si>
  <si>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</si>
  <si>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</si>
  <si>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</si>
  <si>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</si>
  <si>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</si>
  <si>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</si>
  <si>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</si>
  <si>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</si>
  <si>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</si>
  <si>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</si>
  <si>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</si>
  <si>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</si>
  <si>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</si>
  <si>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</si>
  <si>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</si>
  <si>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</si>
  <si>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</si>
  <si>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</si>
  <si>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</si>
  <si>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</si>
  <si>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</si>
  <si>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</si>
  <si>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</si>
  <si>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</si>
  <si>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</si>
  <si>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</si>
  <si>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</si>
  <si>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</si>
  <si>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</si>
  <si>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</si>
  <si>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</si>
  <si>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</si>
  <si>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</si>
  <si>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</si>
  <si>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</si>
  <si>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</si>
  <si>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</si>
  <si>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</si>
  <si>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</si>
  <si>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</si>
  <si>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</si>
  <si>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</si>
  <si>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</si>
  <si>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</si>
  <si>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</si>
  <si>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</si>
  <si>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</si>
  <si>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</si>
  <si>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</si>
  <si>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</si>
  <si>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</si>
  <si>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</si>
  <si>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</si>
  <si>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</si>
  <si>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</si>
  <si>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</si>
  <si>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</si>
  <si>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</si>
  <si>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</si>
  <si>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</si>
  <si>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</si>
  <si>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</si>
  <si>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</si>
  <si>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</si>
  <si>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</si>
  <si>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</si>
  <si>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</si>
  <si>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</si>
  <si>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</si>
  <si>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</si>
  <si>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</si>
  <si>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</si>
  <si>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</si>
  <si>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</si>
  <si>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</si>
  <si>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</si>
  <si>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</si>
  <si>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</si>
  <si>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</si>
  <si>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</si>
  <si>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</si>
  <si>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</si>
  <si>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</si>
  <si>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</si>
  <si>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</si>
  <si>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</si>
  <si>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</si>
  <si>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</si>
  <si>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</si>
  <si>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</si>
  <si>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</si>
  <si>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</si>
  <si>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</si>
  <si>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</si>
  <si>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</si>
  <si>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</si>
  <si>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</si>
  <si>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</si>
  <si>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</si>
  <si>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</si>
  <si>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</si>
  <si>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</si>
  <si>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</si>
  <si>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</si>
  <si>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</si>
  <si>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</si>
  <si>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</si>
  <si>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</si>
  <si>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</si>
  <si>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</si>
  <si>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</si>
  <si>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</si>
  <si>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</si>
  <si>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</si>
  <si>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</si>
  <si>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</si>
  <si>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</si>
  <si>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</si>
  <si>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</si>
  <si>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</si>
  <si>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</si>
  <si>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</si>
  <si>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</si>
  <si>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</si>
  <si>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</si>
  <si>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</si>
  <si>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</si>
  <si>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</si>
  <si>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</si>
  <si>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</si>
  <si>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</si>
  <si>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</si>
  <si>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</si>
  <si>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</si>
  <si>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</si>
  <si>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</si>
  <si>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</si>
  <si>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</si>
  <si>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</si>
  <si>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</si>
  <si>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</si>
  <si>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</si>
  <si>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</si>
  <si>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</si>
  <si>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</si>
  <si>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</si>
  <si>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</si>
  <si>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</si>
  <si>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</si>
  <si>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</si>
  <si>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</si>
  <si>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</si>
  <si>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</si>
  <si>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</si>
  <si>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</si>
  <si>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</si>
  <si>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</si>
  <si>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</si>
  <si>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</si>
  <si>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</si>
  <si>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</si>
  <si>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</si>
  <si>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</si>
  <si>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</si>
  <si>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</si>
  <si>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</si>
  <si>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</si>
  <si>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</si>
  <si>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</si>
  <si>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</si>
  <si>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</si>
  <si>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</si>
  <si>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</si>
  <si>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</si>
  <si>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</si>
  <si>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</si>
  <si>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</si>
  <si>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</si>
  <si>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</si>
  <si>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</si>
  <si>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</si>
  <si>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</si>
  <si>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</si>
  <si>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</si>
  <si>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</si>
  <si>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</si>
  <si>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</si>
  <si>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</si>
  <si>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</si>
  <si>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</si>
  <si>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</si>
  <si>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</si>
  <si>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</si>
  <si>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</si>
  <si>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</si>
  <si>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</si>
  <si>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</si>
  <si>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</si>
  <si>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</si>
  <si>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</si>
  <si>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</si>
  <si>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</si>
  <si>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</si>
  <si>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</si>
  <si>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</si>
  <si>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</si>
  <si>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</si>
  <si>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</si>
  <si>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</si>
  <si>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</si>
  <si>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</si>
  <si>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</si>
  <si>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</si>
  <si>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</si>
  <si>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</si>
  <si>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</si>
  <si>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</si>
  <si>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</si>
  <si>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</si>
  <si>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</si>
  <si>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</si>
  <si>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</si>
  <si>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</si>
  <si>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</si>
  <si>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</si>
  <si>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</si>
  <si>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</si>
  <si>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</si>
  <si>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</si>
  <si>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</si>
  <si>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</si>
  <si>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</si>
  <si>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</si>
  <si>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</si>
  <si>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</si>
  <si>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</si>
  <si>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</si>
  <si>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</si>
  <si>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</si>
  <si>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</si>
  <si>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</si>
  <si>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</si>
  <si>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</si>
  <si>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</si>
  <si>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</si>
  <si>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</si>
  <si>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</si>
  <si>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</si>
  <si>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</si>
  <si>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</si>
  <si>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</si>
  <si>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</si>
  <si>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</si>
  <si>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</si>
  <si>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</si>
  <si>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</si>
  <si>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</si>
  <si>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</si>
  <si>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</si>
  <si>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</si>
  <si>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</si>
  <si>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</si>
  <si>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</si>
  <si>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</si>
  <si>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</si>
  <si>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</si>
  <si>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</si>
  <si>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</si>
  <si>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</si>
  <si>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</si>
  <si>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</si>
  <si>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</si>
  <si>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</si>
  <si>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</si>
  <si>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</si>
  <si>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</si>
  <si>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</si>
  <si>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</si>
  <si>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</si>
  <si>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</si>
  <si>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</si>
  <si>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</si>
  <si>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</si>
  <si>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</si>
  <si>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</si>
  <si>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</si>
  <si>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</si>
  <si>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</si>
  <si>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</si>
  <si>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</si>
  <si>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</si>
  <si>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</si>
  <si>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</si>
  <si>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</si>
  <si>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</si>
  <si>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</si>
  <si>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</si>
  <si>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</si>
  <si>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</si>
  <si>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</si>
  <si>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</si>
  <si>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</si>
  <si>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</si>
  <si>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</si>
  <si>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</si>
  <si>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</si>
  <si>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</si>
  <si>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</si>
  <si>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</si>
  <si>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</si>
  <si>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</si>
  <si>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</si>
  <si>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</si>
  <si>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</si>
  <si>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</si>
  <si>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</si>
  <si>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</si>
  <si>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</si>
  <si>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</si>
  <si>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</si>
  <si>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</si>
  <si>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</si>
  <si>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</si>
  <si>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</si>
  <si>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</si>
  <si>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</si>
  <si>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</si>
  <si>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</si>
  <si>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</si>
  <si>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</si>
  <si>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</si>
  <si>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</si>
  <si>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</si>
  <si>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</si>
  <si>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</si>
  <si>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</si>
  <si>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</si>
  <si>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</si>
  <si>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</si>
  <si>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</si>
  <si>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</si>
  <si>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</si>
  <si>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</si>
  <si>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</si>
  <si>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</si>
  <si>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</si>
  <si>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</si>
  <si>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</si>
  <si>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</si>
  <si>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</si>
  <si>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</si>
  <si>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</si>
  <si>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</si>
  <si>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</si>
  <si>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</si>
  <si>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</si>
  <si>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</si>
  <si>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</si>
  <si>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</si>
  <si>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</si>
  <si>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</si>
  <si>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</si>
  <si>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</si>
  <si>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</si>
  <si>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</si>
  <si>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</si>
  <si>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</si>
  <si>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</si>
  <si>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</si>
  <si>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</si>
  <si>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</si>
  <si>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</si>
  <si>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</si>
  <si>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</si>
  <si>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</si>
  <si>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</si>
  <si>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</si>
  <si>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</si>
  <si>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</si>
  <si>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</si>
  <si>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</si>
  <si>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</si>
  <si>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</si>
  <si>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</si>
  <si>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</si>
  <si>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</si>
  <si>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</si>
  <si>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</si>
  <si>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</si>
  <si>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</si>
  <si>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</si>
  <si>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</si>
  <si>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</si>
  <si>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</si>
  <si>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</si>
  <si>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</si>
  <si>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</si>
  <si>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</si>
  <si>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</si>
  <si>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</si>
  <si>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</si>
  <si>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</si>
  <si>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</si>
  <si>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</si>
  <si>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</si>
  <si>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</si>
  <si>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</si>
  <si>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</si>
  <si>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</si>
  <si>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</si>
  <si>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</si>
  <si>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</si>
  <si>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</si>
  <si>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</si>
  <si>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</si>
  <si>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</si>
  <si>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</si>
  <si>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</si>
  <si>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</si>
  <si>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</si>
  <si>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</si>
  <si>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</si>
  <si>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</si>
  <si>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</si>
  <si>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</si>
  <si>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</si>
  <si>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</si>
  <si>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</si>
  <si>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</si>
  <si>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</si>
  <si>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</si>
  <si>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</si>
  <si>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</si>
  <si>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</si>
  <si>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</si>
  <si>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</si>
  <si>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</si>
  <si>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</si>
  <si>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</si>
  <si>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</si>
  <si>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</si>
  <si>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</si>
  <si>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</si>
  <si>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</si>
  <si>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</si>
  <si>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</si>
  <si>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</si>
  <si>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</si>
  <si>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</si>
  <si>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</si>
  <si>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</si>
  <si>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</si>
  <si>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</si>
  <si>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</si>
  <si>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</si>
  <si>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</si>
  <si>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</si>
  <si>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</si>
  <si>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</si>
  <si>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</si>
  <si>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</si>
  <si>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</si>
  <si>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</si>
  <si>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</si>
  <si>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</si>
  <si>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</si>
  <si>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</si>
  <si>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</si>
  <si>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</si>
  <si>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</si>
  <si>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</si>
  <si>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</si>
  <si>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</si>
  <si>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</si>
  <si>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</si>
  <si>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</si>
  <si>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</si>
  <si>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</si>
  <si>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</si>
  <si>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</si>
  <si>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</si>
  <si>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</si>
  <si>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</si>
  <si>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</si>
  <si>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</si>
  <si>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</si>
  <si>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</si>
  <si>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</si>
  <si>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</si>
  <si>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</si>
  <si>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</si>
  <si>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</si>
  <si>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</si>
  <si>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</si>
  <si>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</si>
  <si>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</si>
  <si>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</si>
  <si>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</si>
  <si>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</si>
  <si>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</si>
  <si>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</si>
  <si>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</si>
  <si>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</si>
  <si>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</si>
  <si>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</si>
  <si>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</si>
  <si>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</si>
  <si>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</si>
  <si>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</si>
  <si>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</si>
  <si>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</si>
  <si>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</si>
  <si>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</si>
  <si>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</si>
  <si>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</si>
  <si>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</si>
  <si>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</si>
  <si>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</si>
  <si>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</si>
  <si>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</si>
  <si>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</si>
  <si>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</si>
  <si>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</si>
  <si>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</si>
  <si>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</si>
  <si>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</si>
  <si>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</si>
  <si>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</si>
  <si>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</si>
  <si>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</si>
  <si>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</si>
  <si>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</si>
  <si>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</si>
  <si>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</si>
  <si>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</si>
  <si>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</si>
  <si>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</si>
  <si>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</si>
  <si>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</si>
  <si>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</si>
  <si>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</si>
  <si>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</si>
  <si>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</si>
  <si>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</si>
  <si>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</si>
  <si>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</si>
  <si>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</si>
  <si>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</si>
  <si>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</si>
  <si>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</si>
  <si>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</si>
  <si>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</si>
  <si>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</si>
  <si>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</si>
  <si>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</si>
  <si>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</si>
  <si>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</si>
  <si>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</si>
  <si>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</si>
  <si>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</si>
  <si>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</si>
  <si>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</si>
  <si>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</si>
  <si>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</si>
  <si>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</si>
  <si>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</si>
  <si>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</si>
  <si>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</si>
  <si>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</si>
  <si>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</si>
  <si>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</si>
  <si>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</si>
  <si>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</si>
  <si>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</si>
  <si>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</si>
  <si>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</si>
  <si>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</si>
  <si>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</si>
  <si>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</si>
  <si>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</si>
  <si>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</si>
  <si>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</si>
  <si>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</si>
  <si>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</si>
  <si>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</si>
  <si>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</si>
  <si>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</si>
  <si>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</si>
  <si>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</si>
  <si>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</si>
  <si>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</si>
  <si>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</si>
  <si>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</si>
  <si>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</si>
  <si>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</si>
  <si>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</si>
  <si>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</si>
  <si>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</si>
  <si>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</si>
  <si>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</si>
  <si>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</si>
  <si>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</si>
  <si>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</si>
  <si>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</si>
  <si>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</si>
  <si>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</si>
  <si>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</si>
  <si>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</si>
  <si>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</si>
  <si>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</si>
  <si>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</si>
  <si>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</si>
  <si>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</si>
  <si>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</si>
  <si>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</si>
  <si>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</si>
  <si>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</si>
  <si>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</si>
  <si>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</si>
  <si>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</si>
  <si>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</si>
  <si>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</si>
  <si>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</si>
  <si>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</si>
  <si>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</si>
  <si>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</si>
  <si>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</si>
  <si>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</si>
  <si>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</si>
  <si>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</si>
  <si>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</si>
  <si>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</si>
  <si>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</si>
  <si>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</si>
  <si>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</si>
  <si>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</si>
  <si>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</si>
  <si>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</si>
  <si>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</si>
  <si>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</si>
  <si>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</si>
  <si>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</si>
  <si>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</si>
  <si>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</si>
  <si>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</si>
  <si>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</si>
  <si>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</si>
  <si>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</si>
  <si>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</si>
  <si>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</si>
  <si>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</si>
  <si>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</si>
  <si>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</si>
  <si>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</si>
  <si>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</si>
  <si>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</si>
  <si>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</si>
  <si>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</si>
  <si>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</si>
  <si>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</si>
  <si>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</si>
  <si>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</si>
  <si>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</si>
  <si>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</si>
  <si>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</si>
  <si>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</si>
  <si>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</si>
  <si>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</si>
  <si>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</si>
  <si>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</si>
  <si>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</si>
  <si>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</si>
  <si>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</si>
  <si>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</si>
  <si>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</si>
  <si>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</si>
  <si>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</si>
  <si>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</si>
  <si>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</si>
  <si>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</si>
  <si>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</si>
  <si>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</si>
  <si>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</si>
  <si>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</si>
  <si>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</si>
  <si>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</si>
  <si>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</si>
  <si>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</si>
  <si>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</si>
  <si>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</si>
  <si>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</si>
  <si>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</si>
  <si>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</si>
  <si>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</si>
  <si>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</si>
  <si>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</si>
  <si>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</si>
  <si>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</si>
  <si>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</si>
  <si>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</si>
  <si>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</si>
  <si>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</si>
  <si>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</si>
  <si>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</si>
  <si>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</si>
  <si>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</si>
  <si>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</si>
  <si>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</si>
  <si>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</si>
  <si>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</si>
  <si>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</si>
  <si>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</si>
  <si>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</si>
  <si>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</si>
  <si>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</si>
  <si>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</si>
  <si>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</si>
  <si>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</si>
  <si>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</si>
  <si>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</si>
  <si>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</si>
  <si>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</si>
  <si>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</si>
  <si>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</si>
  <si>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</si>
  <si>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</si>
  <si>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</si>
  <si>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</si>
  <si>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</si>
  <si>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</si>
  <si>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</si>
  <si>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</si>
  <si>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</si>
  <si>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</si>
  <si>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</si>
  <si>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</si>
  <si>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</si>
  <si>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</si>
  <si>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</si>
  <si>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</si>
  <si>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</si>
  <si>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</si>
  <si>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</si>
  <si>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</si>
  <si>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</si>
  <si>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</si>
  <si>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</si>
  <si>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</si>
  <si>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</si>
  <si>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</si>
  <si>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</si>
  <si>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</si>
  <si>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</si>
  <si>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</si>
  <si>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</si>
  <si>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</si>
  <si>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</si>
  <si>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</si>
  <si>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</si>
  <si>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</si>
  <si>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</si>
  <si>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</si>
  <si>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</si>
  <si>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</si>
  <si>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</si>
  <si>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</si>
  <si>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</si>
  <si>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</si>
  <si>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</si>
  <si>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</si>
  <si>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</si>
  <si>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</si>
  <si>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</si>
  <si>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</si>
  <si>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</si>
  <si>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</si>
  <si>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</si>
  <si>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</si>
  <si>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</si>
  <si>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</si>
  <si>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</si>
  <si>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</si>
  <si>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</si>
  <si>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</si>
  <si>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</si>
  <si>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</si>
  <si>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</si>
  <si>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</si>
  <si>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</si>
  <si>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</si>
  <si>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</si>
  <si>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</si>
  <si>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</si>
  <si>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</si>
  <si>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</si>
  <si>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</si>
  <si>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</si>
  <si>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</si>
  <si>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</si>
  <si>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</si>
  <si>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</si>
  <si>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</si>
  <si>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</si>
  <si>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</si>
  <si>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</si>
  <si>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</si>
  <si>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</si>
  <si>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</si>
  <si>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</si>
  <si>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</si>
  <si>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</si>
  <si>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</si>
  <si>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</si>
  <si>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</si>
  <si>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</si>
  <si>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</si>
  <si>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</si>
  <si>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</si>
  <si>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</si>
  <si>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</si>
  <si>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</si>
  <si>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</si>
  <si>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</si>
  <si>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</si>
  <si>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</si>
  <si>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</si>
  <si>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</si>
  <si>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</si>
  <si>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</si>
  <si>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</si>
  <si>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</si>
  <si>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</si>
  <si>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</si>
  <si>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</si>
  <si>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</si>
  <si>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</si>
  <si>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</si>
  <si>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</si>
  <si>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</si>
  <si>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</si>
  <si>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</si>
  <si>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</si>
  <si>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</si>
  <si>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</si>
  <si>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</si>
  <si>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</si>
  <si>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</si>
  <si>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</si>
  <si>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</si>
  <si>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</si>
  <si>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</si>
  <si>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</si>
  <si>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</si>
  <si>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</si>
  <si>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</si>
  <si>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</si>
  <si>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</si>
  <si>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</si>
  <si>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</si>
  <si>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</si>
  <si>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</si>
  <si>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</si>
  <si>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</si>
  <si>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</si>
  <si>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</si>
  <si>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</si>
  <si>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</si>
  <si>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</si>
  <si>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</si>
  <si>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</si>
  <si>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</si>
  <si>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</si>
  <si>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</si>
  <si>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</si>
  <si>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</si>
  <si>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</si>
  <si>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</si>
  <si>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</si>
  <si>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</si>
  <si>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</si>
  <si>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</si>
  <si>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</si>
  <si>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</si>
  <si>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</si>
  <si>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</si>
  <si>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</si>
  <si>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</si>
  <si>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</si>
  <si>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</si>
  <si>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</si>
  <si>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</si>
  <si>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</si>
  <si>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</si>
  <si>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</si>
  <si>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</si>
  <si>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</si>
  <si>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</si>
  <si>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</si>
  <si>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</si>
  <si>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</si>
  <si>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</si>
  <si>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</si>
  <si>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</si>
  <si>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</si>
  <si>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</si>
  <si>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</si>
  <si>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</si>
  <si>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</si>
  <si>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</si>
  <si>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</si>
  <si>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</si>
  <si>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</si>
  <si>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</si>
  <si>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</si>
  <si>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</si>
  <si>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</si>
  <si>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</si>
  <si>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</si>
  <si>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</si>
  <si>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</si>
  <si>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</si>
  <si>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</si>
  <si>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</si>
  <si>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</si>
  <si>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</si>
  <si>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</si>
  <si>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</si>
  <si>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</si>
  <si>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</si>
  <si>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</si>
  <si>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</si>
  <si>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</si>
  <si>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</si>
  <si>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</si>
  <si>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</si>
  <si>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</si>
  <si>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</si>
  <si>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</si>
  <si>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</si>
  <si>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</si>
  <si>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</si>
  <si>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</si>
  <si>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</si>
  <si>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</si>
  <si>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</si>
  <si>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</si>
  <si>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</si>
  <si>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</si>
  <si>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</si>
  <si>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</si>
  <si>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</si>
  <si>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</si>
  <si>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</si>
  <si>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</si>
  <si>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</si>
  <si>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</si>
  <si>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</si>
  <si>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</si>
  <si>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</si>
  <si>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</si>
  <si>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</si>
  <si>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</si>
  <si>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</si>
  <si>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</si>
  <si>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</si>
  <si>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</si>
  <si>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</si>
  <si>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</si>
  <si>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</si>
  <si>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</si>
  <si>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</si>
  <si>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</si>
  <si>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</si>
  <si>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</si>
  <si>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</si>
  <si>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</si>
  <si>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</si>
  <si>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</si>
  <si>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</si>
  <si>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</si>
  <si>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</si>
  <si>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</si>
  <si>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</si>
  <si>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</si>
  <si>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</si>
  <si>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</si>
  <si>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</si>
  <si>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</si>
  <si>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</si>
  <si>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</si>
  <si>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</si>
  <si>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</si>
  <si>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</si>
  <si>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</si>
  <si>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</si>
  <si>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</si>
  <si>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</si>
  <si>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</si>
  <si>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</si>
  <si>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</si>
  <si>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</si>
  <si>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</si>
  <si>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</si>
  <si>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</si>
  <si>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</si>
  <si>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</si>
  <si>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</si>
  <si>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</si>
  <si>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</si>
  <si>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</si>
  <si>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</si>
  <si>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</si>
  <si>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</si>
  <si>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</si>
  <si>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</si>
  <si>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</si>
  <si>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</si>
  <si>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</si>
  <si>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</si>
  <si>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</si>
  <si>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</si>
  <si>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</si>
  <si>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</si>
  <si>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</si>
  <si>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</si>
  <si>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</si>
  <si>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</si>
  <si>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</si>
  <si>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</si>
  <si>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</si>
  <si>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</si>
  <si>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</si>
  <si>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</si>
  <si>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</si>
  <si>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</si>
  <si>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</si>
  <si>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</si>
  <si>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</si>
  <si>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</si>
  <si>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</si>
  <si>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</si>
  <si>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</si>
  <si>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</si>
  <si>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</si>
  <si>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</si>
  <si>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</si>
  <si>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</si>
  <si>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</si>
  <si>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</si>
  <si>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</si>
  <si>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</si>
  <si>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</si>
  <si>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</si>
  <si>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</si>
  <si>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</si>
  <si>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</si>
  <si>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</si>
  <si>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</si>
  <si>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</si>
  <si>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</si>
  <si>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</si>
  <si>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</si>
  <si>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</si>
  <si>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</si>
  <si>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</si>
  <si>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</si>
  <si>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</si>
  <si>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</si>
  <si>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</si>
  <si>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</si>
  <si>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</si>
  <si>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</si>
  <si>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</si>
  <si>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</si>
  <si>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</si>
  <si>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</si>
  <si>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</si>
  <si>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</si>
  <si>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</si>
  <si>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</si>
  <si>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</si>
  <si>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</si>
  <si>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</si>
  <si>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</si>
  <si>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</si>
  <si>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</si>
  <si>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</si>
  <si>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</si>
  <si>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</si>
  <si>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</si>
  <si>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</si>
  <si>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</si>
  <si>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</si>
  <si>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</si>
  <si>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</si>
  <si>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</si>
  <si>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</si>
  <si>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</si>
  <si>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</si>
  <si>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</si>
  <si>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</si>
  <si>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</si>
  <si>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</si>
  <si>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</si>
  <si>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</si>
  <si>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</si>
  <si>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</si>
  <si>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</si>
  <si>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</si>
  <si>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</si>
  <si>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</si>
  <si>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</si>
  <si>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</si>
  <si>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</si>
  <si>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</si>
  <si>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</si>
  <si>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</si>
  <si>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</si>
  <si>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</si>
  <si>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</si>
  <si>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</si>
  <si>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</si>
  <si>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</si>
  <si>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</si>
  <si>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</si>
  <si>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</si>
  <si>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</si>
  <si>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</si>
  <si>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</si>
  <si>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</si>
  <si>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</si>
  <si>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</si>
  <si>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</si>
  <si>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</si>
  <si>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</si>
  <si>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</si>
  <si>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</si>
  <si>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</si>
  <si>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</si>
  <si>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</si>
  <si>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</si>
  <si>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</si>
  <si>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</si>
  <si>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</si>
  <si>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</si>
  <si>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</si>
  <si>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</si>
  <si>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</si>
  <si>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</si>
  <si>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</si>
  <si>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</si>
  <si>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</si>
  <si>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</si>
  <si>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</si>
  <si>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</si>
  <si>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</si>
  <si>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</si>
  <si>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</si>
  <si>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</si>
  <si>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</si>
  <si>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</si>
  <si>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</si>
  <si>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</si>
  <si>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</si>
  <si>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</si>
  <si>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</si>
  <si>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</si>
  <si>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</si>
  <si>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</si>
  <si>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</si>
  <si>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</si>
  <si>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</si>
  <si>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</si>
  <si>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</si>
  <si>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</si>
  <si>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</si>
  <si>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</si>
  <si>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</si>
  <si>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</si>
  <si>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</si>
  <si>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</si>
  <si>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</si>
  <si>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</si>
  <si>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</si>
  <si>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</si>
  <si>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</si>
  <si>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</si>
  <si>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</si>
  <si>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</si>
  <si>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</si>
  <si>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</si>
  <si>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</si>
  <si>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</si>
  <si>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</si>
  <si>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</si>
  <si>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</si>
  <si>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</si>
  <si>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</si>
  <si>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</si>
  <si>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</si>
  <si>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</si>
  <si>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</si>
  <si>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</si>
  <si>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</si>
  <si>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</si>
  <si>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</si>
  <si>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</si>
  <si>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</si>
  <si>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</si>
  <si>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</si>
  <si>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</si>
  <si>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</si>
  <si>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</si>
  <si>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</si>
  <si>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</si>
  <si>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</si>
  <si>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</si>
  <si>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</si>
  <si>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</si>
  <si>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</si>
  <si>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</si>
  <si>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</si>
  <si>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</si>
  <si>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</si>
  <si>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</si>
  <si>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</si>
  <si>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</si>
  <si>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</si>
  <si>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</si>
  <si>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</si>
  <si>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</si>
  <si>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</si>
  <si>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</si>
  <si>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</si>
  <si>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</si>
  <si>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</si>
  <si>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</si>
  <si>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</si>
  <si>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</si>
  <si>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</si>
  <si>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</si>
  <si>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</si>
  <si>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</si>
  <si>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</si>
  <si>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</si>
  <si>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</si>
  <si>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</si>
  <si>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</si>
  <si>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</si>
  <si>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</si>
  <si>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</si>
  <si>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</si>
  <si>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</si>
  <si>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</si>
  <si>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</si>
  <si>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</si>
  <si>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</si>
  <si>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</si>
  <si>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</si>
  <si>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</si>
  <si>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</si>
  <si>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</si>
  <si>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</si>
  <si>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</si>
  <si>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</si>
  <si>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</si>
  <si>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</si>
  <si>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</si>
  <si>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</si>
  <si>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</si>
  <si>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</si>
  <si>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</si>
  <si>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</si>
  <si>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</si>
  <si>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</si>
  <si>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</si>
  <si>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</si>
  <si>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</si>
  <si>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</si>
  <si>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</si>
  <si>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</si>
  <si>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</si>
  <si>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</si>
  <si>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</si>
  <si>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</si>
  <si>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</si>
  <si>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</si>
  <si>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</si>
  <si>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</si>
  <si>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</si>
  <si>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</si>
  <si>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</si>
  <si>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</si>
  <si>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</si>
  <si>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</si>
  <si>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</si>
  <si>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</si>
  <si>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</si>
  <si>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</si>
  <si>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</si>
  <si>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</si>
  <si>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</si>
  <si>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</si>
  <si>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</si>
  <si>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</si>
  <si>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</si>
  <si>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</si>
  <si>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</si>
  <si>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</si>
  <si>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</si>
  <si>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</si>
  <si>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</si>
  <si>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</si>
  <si>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</si>
  <si>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</si>
  <si>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</si>
  <si>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</si>
  <si>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</si>
  <si>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</si>
  <si>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</si>
  <si>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</si>
  <si>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</si>
  <si>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</si>
  <si>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</si>
  <si>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</si>
  <si>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</si>
  <si>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</si>
  <si>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</si>
  <si>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</si>
  <si>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</si>
  <si>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</si>
  <si>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</si>
  <si>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</si>
  <si>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</si>
  <si>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</si>
  <si>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</si>
  <si>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</si>
  <si>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</si>
  <si>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</si>
  <si>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</si>
  <si>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</si>
  <si>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</si>
  <si>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</si>
  <si>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</si>
  <si>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</si>
  <si>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</si>
  <si>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</si>
  <si>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</si>
  <si>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</si>
  <si>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</si>
  <si>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</si>
  <si>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</si>
  <si>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</si>
  <si>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</si>
  <si>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</si>
  <si>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</si>
  <si>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</si>
  <si>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</si>
  <si>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</si>
  <si>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</si>
  <si>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</si>
  <si>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</si>
  <si>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</si>
  <si>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</si>
  <si>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</si>
  <si>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</si>
  <si>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</si>
  <si>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</si>
  <si>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</si>
  <si>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</si>
  <si>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</si>
  <si>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</si>
  <si>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</si>
  <si>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</si>
  <si>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</si>
  <si>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</si>
  <si>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</si>
  <si>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</si>
  <si>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</si>
  <si>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</si>
  <si>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</si>
  <si>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</si>
  <si>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</si>
  <si>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</si>
  <si>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</si>
  <si>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</si>
  <si>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</si>
  <si>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</si>
  <si>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</si>
  <si>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</si>
  <si>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</si>
  <si>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</si>
  <si>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</si>
  <si>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</si>
  <si>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</si>
  <si>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</si>
  <si>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</si>
  <si>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</si>
  <si>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</si>
  <si>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</si>
  <si>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</si>
  <si>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</si>
  <si>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</si>
  <si>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</si>
  <si>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</si>
  <si>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</si>
  <si>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</si>
  <si>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</si>
  <si>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</si>
  <si>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</si>
  <si>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</si>
  <si>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</si>
  <si>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</si>
  <si>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</si>
  <si>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</si>
  <si>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</si>
  <si>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</si>
  <si>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</si>
  <si>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</si>
  <si>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</si>
  <si>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</si>
  <si>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</si>
  <si>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</si>
  <si>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</si>
  <si>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</si>
  <si>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</si>
  <si>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</si>
  <si>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</si>
  <si>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</si>
  <si>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</si>
  <si>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</si>
  <si>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</si>
  <si>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</si>
  <si>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</si>
  <si>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</si>
  <si>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</si>
  <si>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</si>
  <si>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</si>
  <si>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</si>
  <si>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</si>
  <si>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</si>
  <si>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</si>
  <si>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</si>
  <si>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</si>
  <si>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</si>
  <si>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</si>
  <si>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</si>
  <si>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</si>
  <si>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</si>
  <si>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</si>
  <si>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</si>
  <si>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</si>
  <si>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</si>
  <si>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</si>
  <si>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</si>
  <si>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</si>
  <si>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</si>
  <si>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</si>
  <si>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</si>
  <si>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</si>
  <si>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</si>
  <si>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</si>
  <si>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</si>
  <si>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</si>
  <si>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</si>
  <si>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</si>
  <si>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</si>
  <si>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</si>
  <si>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</si>
  <si>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</si>
  <si>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</si>
  <si>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</si>
  <si>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</si>
  <si>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</si>
  <si>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</si>
  <si>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</si>
  <si>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</si>
  <si>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</si>
  <si>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</si>
  <si>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</si>
  <si>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</si>
  <si>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</si>
  <si>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</si>
  <si>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</si>
  <si>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</si>
  <si>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</si>
  <si>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</si>
  <si>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</si>
  <si>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</si>
  <si>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</si>
  <si>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</si>
  <si>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</si>
  <si>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</si>
  <si>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</si>
  <si>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</si>
  <si>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</si>
  <si>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</si>
  <si>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</si>
  <si>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</si>
  <si>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</si>
  <si>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</si>
  <si>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</si>
  <si>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</si>
  <si>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</si>
  <si>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</si>
  <si>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</si>
  <si>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</si>
  <si>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</si>
  <si>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</si>
  <si>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</si>
  <si>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</si>
  <si>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</si>
  <si>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</si>
  <si>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</si>
  <si>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</si>
  <si>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</si>
  <si>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</si>
  <si>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</si>
  <si>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</si>
  <si>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</si>
  <si>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</si>
  <si>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</si>
  <si>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</si>
  <si>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</si>
  <si>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</si>
  <si>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</si>
  <si>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</si>
  <si>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</si>
  <si>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</si>
  <si>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</si>
  <si>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</si>
  <si>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</si>
  <si>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</si>
  <si>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</si>
  <si>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</si>
  <si>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</si>
  <si>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</si>
  <si>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</si>
  <si>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</si>
  <si>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</si>
  <si>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</si>
  <si>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</si>
  <si>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</si>
  <si>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</si>
  <si>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</si>
  <si>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</si>
  <si>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</si>
  <si>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</si>
  <si>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</si>
  <si>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</si>
  <si>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</si>
  <si>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</si>
  <si>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</si>
  <si>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</si>
  <si>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</si>
  <si>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</si>
  <si>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</si>
  <si>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</si>
  <si>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</si>
  <si>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</si>
  <si>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</si>
  <si>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</si>
  <si>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</si>
  <si>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</si>
  <si>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</si>
  <si>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</si>
  <si>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</si>
  <si>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</si>
  <si>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</si>
  <si>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</si>
  <si>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</si>
  <si>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</si>
  <si>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</si>
  <si>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</si>
  <si>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</si>
  <si>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</si>
  <si>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</si>
  <si>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</si>
  <si>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</si>
  <si>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</si>
  <si>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</si>
  <si>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</si>
  <si>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</si>
  <si>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</si>
  <si>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</si>
  <si>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</si>
  <si>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</si>
  <si>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</si>
  <si>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</si>
  <si>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</si>
  <si>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</si>
  <si>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</si>
  <si>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</si>
  <si>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</si>
  <si>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</si>
  <si>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</si>
  <si>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</si>
  <si>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</si>
  <si>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</si>
  <si>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</si>
  <si>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</si>
  <si>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</si>
  <si>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</si>
  <si>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</si>
  <si>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</si>
  <si>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</si>
  <si>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</si>
  <si>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</si>
  <si>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</si>
  <si>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</si>
  <si>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</si>
  <si>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</si>
  <si>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</si>
  <si>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</si>
  <si>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</si>
  <si>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</si>
  <si>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</si>
  <si>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</si>
  <si>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</si>
  <si>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</si>
  <si>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</si>
  <si>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</si>
  <si>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</si>
  <si>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</si>
  <si>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</si>
  <si>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</si>
  <si>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</si>
  <si>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</si>
  <si>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</si>
  <si>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</si>
  <si>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</si>
  <si>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</si>
  <si>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</si>
  <si>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</si>
  <si>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</si>
  <si>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</si>
  <si>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</si>
  <si>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</si>
  <si>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</si>
  <si>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</si>
  <si>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</si>
  <si>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</si>
  <si>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</si>
  <si>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</si>
  <si>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</si>
  <si>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</si>
  <si>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</si>
  <si>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</si>
  <si>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</si>
  <si>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</si>
  <si>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</si>
  <si>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</si>
  <si>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</si>
  <si>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</si>
  <si>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</si>
  <si>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</si>
  <si>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</si>
  <si>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</si>
  <si>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</si>
  <si>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</si>
  <si>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</si>
  <si>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</si>
  <si>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</si>
  <si>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</si>
  <si>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</si>
  <si>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</si>
  <si>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</si>
  <si>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</si>
  <si>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</si>
  <si>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</si>
  <si>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</si>
  <si>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</si>
  <si>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</si>
  <si>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</si>
  <si>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</si>
  <si>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</si>
  <si>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</si>
  <si>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</si>
  <si>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</si>
  <si>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</si>
  <si>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</si>
  <si>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</si>
  <si>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</si>
  <si>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</si>
  <si>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</si>
  <si>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</si>
  <si>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</si>
  <si>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</si>
  <si>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</si>
  <si>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</si>
  <si>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</si>
  <si>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</si>
  <si>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</si>
  <si>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</si>
  <si>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</si>
  <si>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</si>
  <si>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</si>
  <si>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</si>
  <si>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</si>
  <si>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</si>
  <si>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</si>
  <si>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</si>
  <si>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</si>
  <si>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</si>
  <si>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</si>
  <si>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</si>
  <si>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</si>
  <si>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</si>
  <si>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</si>
  <si>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</si>
  <si>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</si>
  <si>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</si>
  <si>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</si>
  <si>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</si>
  <si>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</si>
  <si>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</si>
  <si>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</si>
  <si>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</si>
  <si>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</si>
  <si>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</si>
  <si>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</si>
  <si>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</si>
  <si>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</si>
  <si>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</si>
  <si>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</si>
  <si>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</si>
  <si>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</si>
  <si>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</si>
  <si>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</si>
  <si>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</si>
  <si>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</si>
  <si>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</si>
  <si>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</si>
  <si>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</si>
  <si>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</si>
  <si>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</si>
  <si>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</si>
  <si>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</si>
  <si>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</si>
  <si>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</si>
  <si>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</si>
  <si>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</si>
  <si>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</si>
  <si>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</si>
  <si>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</si>
  <si>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</si>
  <si>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</si>
  <si>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</si>
  <si>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</si>
  <si>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</si>
  <si>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</si>
  <si>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</si>
  <si>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</si>
  <si>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</si>
  <si>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</si>
  <si>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</si>
  <si>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</si>
  <si>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</si>
  <si>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</si>
  <si>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</si>
  <si>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</si>
  <si>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</si>
  <si>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</si>
  <si>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</si>
  <si>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</si>
  <si>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</si>
  <si>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</si>
  <si>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</si>
  <si>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</si>
  <si>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</si>
  <si>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</si>
  <si>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</si>
  <si>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</si>
  <si>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</si>
  <si>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</si>
  <si>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</si>
  <si>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</si>
  <si>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</si>
  <si>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</si>
  <si>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</si>
  <si>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</si>
  <si>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</si>
  <si>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</si>
  <si>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</si>
  <si>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</si>
  <si>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</si>
  <si>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</si>
  <si>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</si>
  <si>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</si>
  <si>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</si>
  <si>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</si>
  <si>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</si>
  <si>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</si>
  <si>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</si>
  <si>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</si>
  <si>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</si>
  <si>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</si>
  <si>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</si>
  <si>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</si>
  <si>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</si>
  <si>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</si>
  <si>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</si>
  <si>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</si>
  <si>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</si>
  <si>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</si>
  <si>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</si>
  <si>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</si>
  <si>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</si>
  <si>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</si>
  <si>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</si>
  <si>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</si>
  <si>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</si>
  <si>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</si>
  <si>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</si>
  <si>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</si>
  <si>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</si>
  <si>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</si>
  <si>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</si>
  <si>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</si>
  <si>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</si>
  <si>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</si>
  <si>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</si>
  <si>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</si>
  <si>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</si>
  <si>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</si>
  <si>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</si>
  <si>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</si>
  <si>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</si>
  <si>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</si>
  <si>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</si>
  <si>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</si>
  <si>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</si>
  <si>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</si>
  <si>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</si>
  <si>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</si>
  <si>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</si>
  <si>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</si>
  <si>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</si>
  <si>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</si>
  <si>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</si>
  <si>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</si>
  <si>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</si>
  <si>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</si>
  <si>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</si>
  <si>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</si>
  <si>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</si>
  <si>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</si>
  <si>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</si>
  <si>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</si>
  <si>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</si>
  <si>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</si>
  <si>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</si>
  <si>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</si>
  <si>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</si>
  <si>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</si>
  <si>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</si>
  <si>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</si>
  <si>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</si>
  <si>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</si>
  <si>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</si>
  <si>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</si>
  <si>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</si>
  <si>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</si>
  <si>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</si>
  <si>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</si>
  <si>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</si>
  <si>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</si>
  <si>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</si>
  <si>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</si>
  <si>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</si>
  <si>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</si>
  <si>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</si>
  <si>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</si>
  <si>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</si>
  <si>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</si>
  <si>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</si>
  <si>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</si>
  <si>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</si>
  <si>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</si>
  <si>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</si>
  <si>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</si>
  <si>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</si>
  <si>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</si>
  <si>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</si>
  <si>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</si>
  <si>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</si>
  <si>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</si>
  <si>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</si>
  <si>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</si>
  <si>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</si>
  <si>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</si>
  <si>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</si>
  <si>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</si>
  <si>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</si>
  <si>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</si>
  <si>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</si>
  <si>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</si>
  <si>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</si>
  <si>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</si>
  <si>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</si>
  <si>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</si>
  <si>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</si>
  <si>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</si>
  <si>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</si>
  <si>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</si>
  <si>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</si>
  <si>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</si>
  <si>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</si>
  <si>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</si>
  <si>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</si>
  <si>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</si>
  <si>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</si>
  <si>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</si>
  <si>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</si>
  <si>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</si>
  <si>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</si>
  <si>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</si>
  <si>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</si>
  <si>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</si>
  <si>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</si>
  <si>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</si>
  <si>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</si>
  <si>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</si>
  <si>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</si>
  <si>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</si>
  <si>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</si>
  <si>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</si>
  <si>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</si>
  <si>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</si>
  <si>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</si>
  <si>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</si>
  <si>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</si>
  <si>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</si>
  <si>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</si>
  <si>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</si>
  <si>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</si>
  <si>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</si>
  <si>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</si>
  <si>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</si>
  <si>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</si>
  <si>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</si>
  <si>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</si>
  <si>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</si>
  <si>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</si>
  <si>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</si>
  <si>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</si>
  <si>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</si>
  <si>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</si>
  <si>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</si>
  <si>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</si>
  <si>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</si>
  <si>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</si>
  <si>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</si>
  <si>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</si>
  <si>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</si>
  <si>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</si>
  <si>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</si>
  <si>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</si>
  <si>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</si>
  <si>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</si>
  <si>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</si>
  <si>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</si>
  <si>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</si>
  <si>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</si>
  <si>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</si>
  <si>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</si>
  <si>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</si>
  <si>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</si>
  <si>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</si>
  <si>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</si>
  <si>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</si>
  <si>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</si>
  <si>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</si>
  <si>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</si>
  <si>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</si>
  <si>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</si>
  <si>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</si>
  <si>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</si>
  <si>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</si>
  <si>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</si>
  <si>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</si>
  <si>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</si>
  <si>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</si>
  <si>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</si>
  <si>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</si>
  <si>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</si>
  <si>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</si>
  <si>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</si>
  <si>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</si>
  <si>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</si>
  <si>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</si>
  <si>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</si>
  <si>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</si>
  <si>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</si>
  <si>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</si>
  <si>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</si>
  <si>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</si>
  <si>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</si>
  <si>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</si>
  <si>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</si>
  <si>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</si>
  <si>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</si>
  <si>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</si>
  <si>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</si>
  <si>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</si>
  <si>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</si>
  <si>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</si>
  <si>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</si>
  <si>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</si>
  <si>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</si>
  <si>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</si>
  <si>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</si>
  <si>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</si>
  <si>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</si>
  <si>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</si>
  <si>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</si>
  <si>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</si>
  <si>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</si>
  <si>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</si>
  <si>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</si>
  <si>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</si>
  <si>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</si>
  <si>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</si>
  <si>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</si>
  <si>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</si>
  <si>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</si>
  <si>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</si>
  <si>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</si>
  <si>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</si>
  <si>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</si>
  <si>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</si>
  <si>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</si>
  <si>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</si>
  <si>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</si>
  <si>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</si>
  <si>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</si>
  <si>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</si>
  <si>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</si>
  <si>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</si>
  <si>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</si>
  <si>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</si>
  <si>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</si>
  <si>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</si>
  <si>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</si>
  <si>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</si>
  <si>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</si>
  <si>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</si>
  <si>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</si>
  <si>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</si>
  <si>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</si>
  <si>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</si>
  <si>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</si>
  <si>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</si>
  <si>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</si>
  <si>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</si>
  <si>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</si>
  <si>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</si>
  <si>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</si>
  <si>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</si>
  <si>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</si>
  <si>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</si>
  <si>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</si>
  <si>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</si>
  <si>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</si>
  <si>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</si>
  <si>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</si>
  <si>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</si>
  <si>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</si>
  <si>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</si>
  <si>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</si>
  <si>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</si>
  <si>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</si>
  <si>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</si>
  <si>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</si>
  <si>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</si>
  <si>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</si>
  <si>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</si>
  <si>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</si>
  <si>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</si>
  <si>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</si>
  <si>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</si>
  <si>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</si>
  <si>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</si>
  <si>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</si>
  <si>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</si>
  <si>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</si>
  <si>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</si>
  <si>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</si>
  <si>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</si>
  <si>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</si>
  <si>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</si>
  <si>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</si>
  <si>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</si>
  <si>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</si>
  <si>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</si>
  <si>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</si>
  <si>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</si>
  <si>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</si>
  <si>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</si>
  <si>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</si>
  <si>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</si>
  <si>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</si>
  <si>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</si>
  <si>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</si>
  <si>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</si>
  <si>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</si>
  <si>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</si>
  <si>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</si>
  <si>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</si>
  <si>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</si>
  <si>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</si>
  <si>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</si>
  <si>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</si>
  <si>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</si>
  <si>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</si>
  <si>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</si>
  <si>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</si>
  <si>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</si>
  <si>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</si>
  <si>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</si>
  <si>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</si>
  <si>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</si>
  <si>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</si>
  <si>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</si>
  <si>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</si>
  <si>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</si>
  <si>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</si>
  <si>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</si>
  <si>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</si>
  <si>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</si>
  <si>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</si>
  <si>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</si>
  <si>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</si>
  <si>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</si>
  <si>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</si>
  <si>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</si>
  <si>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</si>
  <si>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</si>
  <si>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</si>
  <si>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</si>
  <si>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</si>
  <si>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</si>
  <si>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</si>
  <si>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</si>
  <si>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</si>
  <si>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</si>
  <si>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</si>
  <si>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</si>
  <si>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</si>
  <si>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</si>
  <si>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</si>
  <si>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</si>
  <si>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</si>
  <si>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</si>
  <si>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</si>
  <si>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</si>
  <si>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</si>
  <si>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</si>
  <si>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</si>
  <si>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</si>
  <si>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</si>
  <si>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</si>
  <si>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</si>
  <si>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</si>
  <si>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</si>
  <si>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</si>
  <si>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</si>
  <si>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</si>
  <si>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</si>
  <si>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</si>
  <si>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</si>
  <si>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</si>
  <si>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</si>
  <si>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</si>
  <si>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</si>
  <si>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</si>
  <si>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</si>
  <si>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</si>
  <si>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</si>
  <si>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</si>
  <si>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</si>
  <si>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</si>
  <si>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</si>
  <si>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</si>
  <si>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</si>
  <si>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</si>
  <si>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</si>
  <si>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</si>
  <si>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</si>
  <si>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</si>
  <si>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</si>
  <si>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</si>
  <si>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</si>
  <si>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</si>
  <si>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</si>
  <si>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</si>
  <si>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</si>
  <si>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</si>
  <si>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</si>
  <si>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</si>
  <si>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</si>
  <si>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</si>
  <si>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</si>
  <si>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</si>
  <si>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</si>
  <si>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</si>
  <si>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</si>
  <si>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</si>
  <si>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</si>
  <si>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</si>
  <si>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</si>
  <si>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</si>
  <si>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</si>
  <si>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</si>
  <si>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</si>
  <si>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</si>
  <si>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</si>
  <si>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</si>
  <si>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</si>
  <si>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</si>
  <si>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</si>
  <si>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</si>
  <si>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</si>
  <si>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</si>
  <si>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</si>
  <si>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</si>
  <si>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</si>
  <si>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</si>
  <si>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</si>
  <si>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</si>
  <si>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</si>
  <si>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</si>
  <si>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</si>
  <si>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</si>
  <si>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</si>
  <si>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</si>
  <si>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</si>
  <si>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</si>
  <si>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</si>
  <si>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</si>
  <si>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</si>
  <si>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</si>
  <si>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</si>
  <si>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</si>
  <si>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</si>
  <si>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</si>
  <si>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</si>
  <si>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</si>
  <si>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</si>
  <si>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</si>
  <si>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</si>
  <si>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</si>
  <si>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</si>
  <si>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</si>
  <si>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</si>
  <si>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</si>
  <si>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</si>
  <si>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</si>
  <si>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</si>
  <si>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</si>
  <si>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</si>
  <si>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</si>
  <si>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</si>
  <si>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</si>
  <si>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</si>
  <si>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</si>
  <si>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</si>
  <si>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</si>
  <si>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</si>
  <si>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</si>
  <si>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</si>
  <si>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</si>
  <si>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</si>
  <si>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</si>
  <si>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</si>
  <si>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PCM-20251207-00002391</t>
  </si>
  <si>
    <t>site has access issue at night inside desert area</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</si>
  <si>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</si>
  <si>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</si>
  <si>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</si>
  <si>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</si>
  <si>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</si>
  <si>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</si>
  <si>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NO PCM</t>
  </si>
  <si>
    <t>heavy rain in area and team saving hub site JDRS0832</t>
  </si>
  <si>
    <t>access electricity company</t>
  </si>
  <si>
    <t>heavy rain in area and team saving hub site JDRS0821</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</si>
  <si>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</si>
  <si>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</si>
  <si>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</si>
  <si>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</si>
  <si>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</si>
  <si>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</si>
  <si>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</si>
  <si>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</si>
  <si>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</si>
  <si>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</si>
  <si>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</si>
  <si>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</si>
  <si>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</si>
  <si>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</si>
  <si>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</si>
  <si>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PCM-20251208-00000421</t>
  </si>
  <si>
    <t>EM team on the way 20 mins</t>
  </si>
  <si>
    <t>PCM-20251208-00000395</t>
  </si>
  <si>
    <t>PCM-20251208-00000393</t>
  </si>
  <si>
    <t>ETA 20mins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</si>
</sst>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23" fillId="9"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9" totalsRowShown="0" headerRowDxfId="96" dataDxfId="95" headerRowBorderDxfId="93" tableBorderDxfId="94" totalsRowBorderDxfId="92">
  <autoFilter ref="A1:L1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6" totalsRowShown="0" headerRowDxfId="79" dataDxfId="78" headerRowBorderDxfId="76" tableBorderDxfId="77" totalsRowBorderDxfId="75">
  <autoFilter ref="A1:L2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0" totalsRowShown="0" headerRowDxfId="62" dataDxfId="61" headerRowBorderDxfId="59" tableBorderDxfId="60">
  <autoFilter ref="A1:L91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47" totalsRowShown="0" headerRowDxfId="46" dataDxfId="45" headerRowBorderDxfId="43" tableBorderDxfId="44" totalsRowBorderDxfId="42">
  <autoFilter ref="A1:L1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4" totalsRowShown="0" headerRowDxfId="13" tableBorderDxfId="12">
  <autoFilter ref="A1:L39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9"/>
  <sheetViews>
    <sheetView workbookViewId="0">
      <selection activeCell="A3" sqref="A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336.23104386574414</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45999.17946979167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45999.17946979167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45999.17946979167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45999.17946979167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45999.17946979167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45999.17946979167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45999.17946979167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45999.17946979167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45999.17946979167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45999.17946979167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45999.17946979167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45999.17946979167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45999.17946979167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45999.17946979167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45999.17946979167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45999.17946979167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45999.17946979167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45999.17946979167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45999.17946979167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45999.17946979167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45999.17946979167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45999.17946979167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45999.17946979167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45999.17946979167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45999.17946979167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45999.17946979167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45999.17946979167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45999.17946979167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45999.17946979167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45999.17946979167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45999.17946979167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45999.17946979167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45999.17946979167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45999.17946979167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45999.17946979167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45999.17946979167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45999.17946979167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45999.17946979167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45999.17946979167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45999.17946979167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45999.17946979167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45999.17946979167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45999.17946979167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45999.17946979167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45999.17946979167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45999.17946979167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45999.17946979167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45999.17946979167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45999.17946979167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45999.17946979167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45999.17946979167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45999.17946979167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45999.17946979167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45999.17946979167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45999.17946979167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45999.17946979167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45999.17946979167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45999.17946979167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45999.17946979167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45999.17946979167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45999.17946979167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45999.17946979167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45999.17946979167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45999.17946979167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45999.17946979167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45999.17946979167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45999.17946979167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45999.17946979167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45999.17946979167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45999.17946979167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45999.17946979167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45999.17946979167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45999.17946979167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45999.17946979167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45999.17946979167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45999.17946979167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45999.17946979167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45999.17946979167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45999.17946979167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45999.17946979167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45999.17946979167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45999.17946979167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45999.17946979167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45999.17946979167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45999.17946979167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45999.17946979167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45999.17946979167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45999.17946979167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45999.17946979167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45999.17946979167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45999.17946979167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45999.17946979167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45999.17946979167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45999.17946979167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45999.17946979167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45999.17946979167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45999.17946979167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45999.17946979167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45999.17946979167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45999.17946979167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45999.17946979167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45999.17946979167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45999.17946979167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45999.17946979167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45999.17946979167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45999.17946979167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45999.17946979167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45999.17946979167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45999.17946979167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45999.17946979167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45999.17946979167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45999.17946979167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45999.17946979167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45999.17946979167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45999.17946979167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45999.17946979167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45999.17946979167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45999.17946979167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45999.17946979167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45999.17946979167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45999.17946979167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45999.17946979167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45999.17946979167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45999.17946979167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45999.17946979167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45999.17946979167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45999.17946979167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45999.17946979167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45999.17946979167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45999.17946979167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45999.17946979167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45999.17946979167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45999.17946979167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45999.17946979167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45999.17946979167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45999.17946979167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45999.17946979167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45999.17946979167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45999.17946979167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45999.17946979167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45999.17946979167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45999.17946979167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45999.17946979167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45999.17946979167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45999.17946979167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45999.17946979167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45999.17946979167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45999.17946979167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45999.17946979167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45999.17946979167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45999.17946979167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45999.17946979167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45999.17946979167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45999.17946979167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45999.17946979167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45999.17946979167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45999.17946979167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45999.17946979167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45999.17946979167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45999.17946979167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45999.17946979167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45999.17946979167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45999.17946979167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45999.17946979167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45999.17946979167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45999.17946979167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45999.17946979167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45999.17946979167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45999.17946979167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45999.17946979167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45999.17946979167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45999.17946979167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45999.17946979167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45999.17946979167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45999.17946979167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45999.17946979167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45999.17946979167</v>
      </c>
      <c r="H179" s="122"/>
      <c r="I179" s="124" t="str">
        <f>IFERROR(VLOOKUP(D179,DB!A:F,6,0),"")</f>
        <v/>
      </c>
      <c r="J179" s="124" t="str">
        <f>IFERROR(VLOOKUP(D179,DB!A:G,7,0),"")</f>
        <v/>
      </c>
      <c r="K179" s="120"/>
      <c r="L179" s="119" t="str">
        <f>IFERROR(VLOOKUP(D179,DB!A:I,9,0),"")</f>
        <v/>
      </c>
    </row>
  </sheetData>
  <customSheetViews>
    <customSheetView guid="{F6042A99-DD27-4453-835D-0834D95730CC}" filter="1" showAutoFilter="1">
      <pageMargins left="0" right="0" top="0" bottom="0" header="0" footer="0"/>
      <autoFilter ref="B1:M1" xr:uid="{284B7AA0-9CE5-4BD0-AD30-B576B1E7ECF6}"/>
    </customSheetView>
  </customSheetViews>
  <dataValidations count="2">
    <dataValidation allowBlank="1" showInputMessage="1" showErrorMessage="1" sqref="E1" xr:uid="{5DBA255D-CDD9-49FB-AD3C-AF70AB4EE696}"/>
    <dataValidation type="list" allowBlank="1" showInputMessage="1" showErrorMessage="1" sqref="E2:E1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6"/>
  <sheetViews>
    <sheetView workbookViewId="0">
      <selection activeCell="F9" sqref="F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174.17963182870881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14.792050810188812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1.8240878472279292</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26320</v>
      </c>
      <c r="E6" s="81" t="s">
        <v>39106</v>
      </c>
      <c r="F6" s="97">
        <v>45998.920648148145</v>
      </c>
      <c r="G6" s="98">
        <f ca="1">IFERROR(NOW()-F6,"-")</f>
        <v>0.25882164352515247</v>
      </c>
      <c r="H6" s="97">
        <v>45998.915729166663</v>
      </c>
      <c r="I6" s="18" t="str">
        <f>IFERROR(VLOOKUP(D6,DB!A:F,6,0),"")</f>
        <v>Power cube</v>
      </c>
      <c r="J6" s="18" t="str">
        <f>IFERROR(VLOOKUP(D6,DB!A:G,7,0),"")</f>
        <v>Good+No BB Design</v>
      </c>
      <c r="K6" s="82" t="s">
        <v>39120</v>
      </c>
      <c r="L6" s="18" t="str">
        <f>IFERROR(VLOOKUP(D6,DB!A:I,9,0),"")</f>
        <v>Latis</v>
      </c>
    </row>
    <row r="7" spans="1:12" ht="31.5" customHeight="1">
      <c r="A7" s="96"/>
      <c r="B7" s="18" t="str">
        <f>IFERROR(VLOOKUP(D7,DB!A:K,11,0),"")</f>
        <v/>
      </c>
      <c r="C7" s="18"/>
      <c r="D7" s="18"/>
      <c r="E7" s="81"/>
      <c r="F7" s="97"/>
      <c r="G7" s="98">
        <f ca="1">IFERROR(NOW()-F7,"-")</f>
        <v>45999.17946979167</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45999.17946979167</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45999.17946979167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45999.17946979167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45999.17946979167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45999.17946979167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45999.17946979167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45999.17946979167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45999.17946979167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45999.17946979167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45999.17946979167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45999.17946979167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45999.17946979167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45999.17946979167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45999.17946979167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45999.17946979167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45999.17946979167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45999.17946979167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45999.17946979167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45999.17946979167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45999.17946979167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45999.17946979167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45999.17946979167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45999.17946979167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45999.17946979167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45999.17946979167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45999.17946979167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45999.17946979167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45999.17946979167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45999.17946979167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45999.17946979167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45999.17946979167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45999.17946979167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45999.17946979167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45999.17946979167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45999.17946979167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45999.17946979167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45999.17946979167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45999.17946979167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45999.17946979167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45999.17946979167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45999.17946979167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45999.17946979167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45999.17946979167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45999.17946979167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45999.17946979167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45999.17946979167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45999.17946979167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45999.17946979167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45999.17946979167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45999.17946979167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45999.17946979167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45999.17946979167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45999.17946979167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45999.17946979167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45999.17946979167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45999.17946979167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45999.17946979167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45999.17946979167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45999.17946979167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45999.17946979167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45999.17946979167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45999.17946979167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45999.17946979167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45999.17946979167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45999.17946979167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45999.17946979167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45999.17946979167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45999.17946979167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45999.17946979167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45999.17946979167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45999.17946979167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45999.17946979167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45999.17946979167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45999.17946979167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45999.17946979167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45999.17946979167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45999.17946979167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45999.17946979167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45999.17946979167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45999.17946979167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45999.17946979167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45999.17946979167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45999.17946979167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45999.17946979167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45999.17946979167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45999.17946979167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45999.17946979167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45999.17946979167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45999.17946979167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45999.17946979167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45999.17946979167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45999.17946979167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45999.17946979167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45999.17946979167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45999.17946979167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45999.17946979167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45999.17946979167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45999.17946979167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45999.17946979167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45999.17946979167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45999.17946979167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45999.17946979167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45999.17946979167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45999.17946979167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45999.17946979167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45999.17946979167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45999.17946979167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45999.17946979167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45999.17946979167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45999.17946979167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45999.17946979167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45999.17946979167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45999.17946979167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45999.17946979167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45999.17946979167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45999.17946979167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45999.17946979167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45999.17946979167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45999.17946979167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45999.17946979167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45999.17946979167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45999.17946979167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45999.17946979167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45999.17946979167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45999.17946979167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45999.17946979167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45999.17946979167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45999.17946979167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45999.17946979167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45999.17946979167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45999.17946979167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45999.17946979167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45999.17946979167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45999.17946979167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45999.17946979167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45999.17946979167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45999.17946979167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45999.17946979167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45999.17946979167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45999.17946979167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45999.17946979167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45999.17946979167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45999.17946979167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45999.17946979167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45999.17946979167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45999.17946979167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45999.17946979167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45999.17946979167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45999.17946979167</v>
      </c>
      <c r="H156" s="97"/>
      <c r="I156" s="18" t="str">
        <f>IFERROR(VLOOKUP(D156,DB!A:F,6,0),"")</f>
        <v/>
      </c>
      <c r="J156" s="18" t="str">
        <f>IFERROR(VLOOKUP(D156,DB!A:G,7,0),"")</f>
        <v/>
      </c>
      <c r="K156" s="19"/>
      <c r="L156" s="18" t="str">
        <f>IFERROR(VLOOKUP(D156,DB!A:I,9,0),"")</f>
        <v/>
      </c>
    </row>
    <row r="157" spans="1:12" ht="31.5" customHeight="1">
      <c r="A157" s="146"/>
      <c r="B157" s="147" t="str">
        <f>IFERROR(VLOOKUP(D157,DB!A:K,11,0),"")</f>
        <v/>
      </c>
      <c r="C157" s="147"/>
      <c r="D157" s="147"/>
      <c r="E157" s="147"/>
      <c r="F157" s="148"/>
      <c r="G157" s="149">
        <f ca="1">IFERROR(NOW()-F157,"-")</f>
        <v>45999.17946979167</v>
      </c>
      <c r="H157" s="148"/>
      <c r="I157" s="147" t="str">
        <f>IFERROR(VLOOKUP(D157,DB!A:F,6,0),"")</f>
        <v/>
      </c>
      <c r="J157" s="147" t="str">
        <f>IFERROR(VLOOKUP(D157,DB!A:G,7,0),"")</f>
        <v/>
      </c>
      <c r="K157" s="150"/>
      <c r="L157" s="147" t="str">
        <f>IFERROR(VLOOKUP(D157,DB!A:I,9,0),"")</f>
        <v/>
      </c>
    </row>
    <row r="158" spans="1:12" ht="31.5" customHeight="1">
      <c r="A158" s="96"/>
      <c r="B158" s="18" t="str">
        <f>IFERROR(VLOOKUP(D158,DB!A:K,11,0),"")</f>
        <v/>
      </c>
      <c r="C158" s="18"/>
      <c r="D158" s="18"/>
      <c r="E158" s="18"/>
      <c r="F158" s="97"/>
      <c r="G158" s="98">
        <f ca="1">IFERROR(NOW()-F158,"-")</f>
        <v>45999.17946979167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45999.17946979167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45999.17946979167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45999.17946979167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45999.17946979167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45999.17946979167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45999.17946979167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45999.17946979167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45999.17946979167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45999.17946979167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45999.17946979167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45999.17946979167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45999.17946979167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45999.17946979167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45999.17946979167</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45999.17946979167</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45999.17946979167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45999.17946979167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45999.17946979167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45999.17946979167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45999.17946979167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45999.17946979167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45999.17946979167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45999.17946979167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45999.17946979167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45999.17946979167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45999.17946979167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45999.17946979167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45999.17946979167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45999.17946979167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45999.17946979167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45999.17946979167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45999.17946979167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45999.17946979167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45999.17946979167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45999.17946979167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45999.17946979167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45999.17946979167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45999.17946979167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45999.17946979167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45999.17946979167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45999.17946979167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45999.17946979167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45999.17946979167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45999.17946979167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45999.17946979167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45999.17946979167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45999.17946979167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45999.17946979167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45999.17946979167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45999.17946979167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45999.17946979167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45999.17946979167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45999.17946979167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45999.17946979167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45999.17946979167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45999.17946979167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45999.17946979167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45999.17946979167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45999.17946979167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45999.17946979167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45999.17946979167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45999.17946979167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45999.17946979167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45999.17946979167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45999.17946979167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45999.17946979167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45999.17946979167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45999.17946979167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45999.17946979167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45999.17946979167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45999.17946979167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45999.17946979167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45999.17946979167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45999.17946979167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45999.17946979167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45999.17946979167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45999.17946979167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45999.17946979167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45999.17946979167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45999.17946979167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45999.17946979167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45999.17946979167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45999.17946979167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45999.17946979167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45999.17946979167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45999.17946979167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45999.17946979167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45999.17946979167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45999.17946979167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45999.17946979167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45999.17946979167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45999.17946979167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45999.17946979167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45999.17946979167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45999.17946979167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45999.17946979167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45999.17946979167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45999.17946979167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45999.17946979167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45999.17946979167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45999.17946979167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45999.17946979167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45999.17946979167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45999.17946979167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45999.17946979167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45999.17946979167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45999.17946979167</v>
      </c>
      <c r="H265" s="97"/>
      <c r="I265" s="18" t="str">
        <f>IFERROR(VLOOKUP(D265,DB!A:F,6,0),"")</f>
        <v/>
      </c>
      <c r="J265" s="18" t="str">
        <f>IFERROR(VLOOKUP(D265,DB!A:G,7,0),"")</f>
        <v/>
      </c>
      <c r="K265" s="19"/>
      <c r="L265" s="18" t="str">
        <f>IFERROR(VLOOKUP(D265,DB!A:I,9,0),"")</f>
        <v/>
      </c>
    </row>
    <row r="266" spans="1:12" ht="31.5" customHeight="1">
      <c r="A266" s="146"/>
      <c r="B266" s="147" t="str">
        <f>IFERROR(VLOOKUP(D266,DB!A:K,11,0),"")</f>
        <v/>
      </c>
      <c r="C266" s="147"/>
      <c r="D266" s="147"/>
      <c r="E266" s="147"/>
      <c r="F266" s="148"/>
      <c r="G266" s="149">
        <f ca="1">IFERROR(NOW()-F266,"-")</f>
        <v>45999.17946979167</v>
      </c>
      <c r="H266" s="148"/>
      <c r="I266" s="147" t="str">
        <f>IFERROR(VLOOKUP(D266,DB!A:F,6,0),"")</f>
        <v/>
      </c>
      <c r="J266" s="147" t="str">
        <f>IFERROR(VLOOKUP(D266,DB!A:G,7,0),"")</f>
        <v/>
      </c>
      <c r="K266" s="150"/>
      <c r="L266" s="147" t="str">
        <f>IFERROR(VLOOKUP(D266,DB!A:I,9,0),"")</f>
        <v/>
      </c>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0"/>
  <sheetViews>
    <sheetView workbookViewId="0">
      <selection activeCell="D22" sqref="D22"/>
    </sheetView>
  </sheetViews>
  <sheetFormatPr defaultColWidth="9" defaultRowHeight="15" customHeight="1"/>
  <cols>
    <col min="1" max="1" width="22.19921875" style="24" customWidth="1"/>
    <col min="2" max="2" width="5.8984375" style="24" customWidth="1"/>
    <col min="3" max="3" width="13.39843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53"/>
      <c r="E2" s="18"/>
      <c r="F2" s="20"/>
      <c r="G2" s="21">
        <f t="shared" ref="G2:G63" ca="1" si="0">IFERROR(NOW()-F2,"-")</f>
        <v>45999.17946979167</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45999.17946979167</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45999.17946979167</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45999.17946979167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45999.17946979167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45999.17946979167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45999.17946979167</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45999.17946979167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45999.17946979167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45999.17946979167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45999.17946979167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45999.17946979167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45999.17946979167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45999.17946979167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45999.17946979167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45999.17946979167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45999.17946979167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45999.17946979167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45999.17946979167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45999.17946979167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45999.17946979167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45999.17946979167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45999.17946979167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45999.17946979167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45999.17946979167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45999.17946979167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45999.17946979167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45999.17946979167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45999.17946979167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45999.17946979167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45999.17946979167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45999.17946979167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45999.17946979167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45999.17946979167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45999.17946979167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45999.17946979167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45999.17946979167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45999.17946979167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45999.17946979167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45999.17946979167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45999.17946979167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45999.17946979167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45999.17946979167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45999.17946979167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45999.17946979167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45999.17946979167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45999.17946979167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45999.17946979167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0"/>
        <v>45999.17946979167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0"/>
        <v>45999.17946979167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0"/>
        <v>45999.17946979167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0"/>
        <v>45999.17946979167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0"/>
        <v>45999.17946979167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0"/>
        <v>45999.17946979167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0"/>
        <v>45999.17946979167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0"/>
        <v>45999.17946979167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0"/>
        <v>45999.17946979167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0"/>
        <v>45999.17946979167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0"/>
        <v>45999.17946979167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0"/>
        <v>45999.17946979167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0"/>
        <v>45999.17946979167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0"/>
        <v>45999.17946979167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ref="G64:G127" ca="1" si="1">IFERROR(NOW()-F64,"-")</f>
        <v>45999.17946979167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45999.17946979167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45999.17946979167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45999.17946979167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45999.17946979167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45999.17946979167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45999.17946979167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45999.17946979167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45999.17946979167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45999.17946979167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45999.17946979167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45999.17946979167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45999.17946979167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45999.17946979167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45999.17946979167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45999.17946979167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45999.17946979167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45999.17946979167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45999.17946979167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45999.17946979167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45999.17946979167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45999.17946979167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45999.17946979167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45999.17946979167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45999.17946979167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45999.17946979167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45999.17946979167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45999.17946979167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45999.17946979167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45999.17946979167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45999.17946979167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45999.17946979167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45999.17946979167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45999.17946979167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45999.17946979167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45999.17946979167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45999.17946979167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45999.17946979167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45999.17946979167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45999.17946979167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45999.17946979167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45999.17946979167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45999.17946979167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45999.17946979167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45999.17946979167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45999.17946979167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45999.17946979167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45999.17946979167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45999.17946979167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45999.17946979167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1"/>
        <v>45999.17946979167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1"/>
        <v>45999.17946979167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1"/>
        <v>45999.17946979167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1"/>
        <v>45999.17946979167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1"/>
        <v>45999.17946979167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1"/>
        <v>45999.17946979167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1"/>
        <v>45999.17946979167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1"/>
        <v>45999.17946979167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1"/>
        <v>45999.17946979167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1"/>
        <v>45999.17946979167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1"/>
        <v>45999.17946979167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1"/>
        <v>45999.17946979167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1"/>
        <v>45999.17946979167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1"/>
        <v>45999.17946979167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ref="G128:G191" ca="1" si="2">IFERROR(NOW()-F128,"-")</f>
        <v>45999.17946979167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45999.17946979167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45999.17946979167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45999.17946979167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45999.17946979167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45999.17946979167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45999.17946979167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45999.17946979167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45999.17946979167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45999.17946979167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45999.17946979167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45999.17946979167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45999.17946979167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45999.17946979167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45999.17946979167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45999.17946979167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45999.17946979167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45999.17946979167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45999.17946979167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45999.17946979167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45999.17946979167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45999.17946979167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45999.17946979167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45999.17946979167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45999.17946979167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45999.17946979167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45999.17946979167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45999.17946979167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45999.17946979167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45999.17946979167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45999.17946979167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45999.17946979167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45999.17946979167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45999.17946979167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45999.17946979167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45999.17946979167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45999.17946979167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45999.17946979167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45999.17946979167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45999.17946979167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45999.17946979167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45999.17946979167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45999.17946979167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45999.17946979167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45999.17946979167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45999.17946979167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45999.17946979167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45999.17946979167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45999.17946979167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45999.17946979167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2"/>
        <v>45999.17946979167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2"/>
        <v>45999.17946979167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2"/>
        <v>45999.17946979167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2"/>
        <v>45999.17946979167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2"/>
        <v>45999.17946979167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2"/>
        <v>45999.17946979167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2"/>
        <v>45999.17946979167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2"/>
        <v>45999.17946979167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2"/>
        <v>45999.17946979167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2"/>
        <v>45999.17946979167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2"/>
        <v>45999.17946979167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2"/>
        <v>45999.17946979167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2"/>
        <v>45999.17946979167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2"/>
        <v>45999.17946979167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ref="G192:G255" ca="1" si="3">IFERROR(NOW()-F192,"-")</f>
        <v>45999.17946979167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45999.17946979167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45999.17946979167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45999.17946979167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45999.17946979167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45999.17946979167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45999.17946979167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45999.17946979167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45999.17946979167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45999.17946979167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45999.17946979167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45999.17946979167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45999.17946979167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45999.17946979167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45999.17946979167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45999.17946979167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45999.17946979167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45999.17946979167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45999.17946979167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45999.17946979167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45999.17946979167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45999.17946979167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45999.17946979167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45999.17946979167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45999.17946979167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45999.17946979167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45999.17946979167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45999.17946979167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45999.17946979167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45999.17946979167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45999.17946979167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45999.17946979167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45999.17946979167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45999.17946979167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45999.17946979167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45999.17946979167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45999.17946979167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45999.17946979167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45999.17946979167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45999.17946979167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45999.17946979167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45999.17946979167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45999.17946979167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45999.17946979167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45999.17946979167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45999.17946979167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45999.17946979167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45999.17946979167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45999.17946979167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45999.17946979167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3"/>
        <v>45999.17946979167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3"/>
        <v>45999.17946979167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3"/>
        <v>45999.17946979167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3"/>
        <v>45999.17946979167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3"/>
        <v>45999.17946979167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3"/>
        <v>45999.17946979167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3"/>
        <v>45999.17946979167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3"/>
        <v>45999.17946979167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3"/>
        <v>45999.17946979167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3"/>
        <v>45999.17946979167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3"/>
        <v>45999.17946979167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3"/>
        <v>45999.17946979167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3"/>
        <v>45999.17946979167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3"/>
        <v>45999.17946979167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ref="G256:G319" ca="1" si="4">IFERROR(NOW()-F256,"-")</f>
        <v>45999.17946979167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45999.17946979167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45999.17946979167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45999.17946979167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45999.17946979167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45999.17946979167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45999.17946979167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45999.17946979167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45999.17946979167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45999.17946979167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45999.17946979167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45999.17946979167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45999.17946979167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45999.17946979167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45999.17946979167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45999.17946979167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45999.17946979167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45999.17946979167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45999.17946979167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45999.17946979167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45999.17946979167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45999.17946979167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45999.17946979167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45999.17946979167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45999.17946979167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45999.17946979167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45999.17946979167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45999.17946979167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45999.17946979167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45999.17946979167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45999.17946979167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45999.17946979167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45999.17946979167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45999.17946979167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45999.17946979167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45999.17946979167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45999.17946979167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45999.17946979167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45999.17946979167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45999.17946979167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45999.17946979167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45999.17946979167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45999.17946979167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45999.17946979167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45999.17946979167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45999.17946979167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45999.17946979167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45999.17946979167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45999.17946979167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45999.17946979167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4"/>
        <v>45999.17946979167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4"/>
        <v>45999.17946979167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4"/>
        <v>45999.17946979167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4"/>
        <v>45999.17946979167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4"/>
        <v>45999.17946979167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4"/>
        <v>45999.17946979167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4"/>
        <v>45999.17946979167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4"/>
        <v>45999.17946979167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4"/>
        <v>45999.17946979167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4"/>
        <v>45999.17946979167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4"/>
        <v>45999.17946979167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4"/>
        <v>45999.17946979167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4"/>
        <v>45999.17946979167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4"/>
        <v>45999.17946979167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ref="G320:G383" ca="1" si="5">IFERROR(NOW()-F320,"-")</f>
        <v>45999.17946979167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45999.17946979167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45999.17946979167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45999.17946979167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45999.17946979167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45999.17946979167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45999.17946979167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45999.17946979167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45999.17946979167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45999.17946979167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45999.17946979167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45999.17946979167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45999.17946979167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45999.17946979167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45999.17946979167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45999.17946979167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45999.17946979167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45999.17946979167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45999.17946979167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45999.17946979167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45999.17946979167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45999.17946979167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45999.17946979167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45999.17946979167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45999.17946979167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45999.17946979167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45999.17946979167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45999.17946979167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45999.17946979167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45999.17946979167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45999.17946979167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45999.17946979167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45999.17946979167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45999.17946979167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45999.17946979167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45999.17946979167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45999.17946979167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45999.17946979167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45999.17946979167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45999.17946979167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45999.17946979167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45999.17946979167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45999.17946979167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45999.17946979167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45999.17946979167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45999.17946979167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45999.17946979167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45999.17946979167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45999.17946979167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45999.17946979167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5"/>
        <v>45999.17946979167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5"/>
        <v>45999.17946979167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5"/>
        <v>45999.17946979167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5"/>
        <v>45999.17946979167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5"/>
        <v>45999.17946979167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5"/>
        <v>45999.17946979167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5"/>
        <v>45999.17946979167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5"/>
        <v>45999.17946979167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5"/>
        <v>45999.17946979167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5"/>
        <v>45999.17946979167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5"/>
        <v>45999.17946979167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5"/>
        <v>45999.17946979167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5"/>
        <v>45999.17946979167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5"/>
        <v>45999.17946979167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ref="G384:G447" ca="1" si="6">IFERROR(NOW()-F384,"-")</f>
        <v>45999.17946979167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45999.17946979167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45999.17946979167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45999.17946979167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45999.17946979167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45999.17946979167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45999.17946979167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45999.17946979167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45999.17946979167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45999.17946979167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45999.17946979167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45999.17946979167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45999.17946979167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45999.17946979167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45999.17946979167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45999.17946979167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45999.17946979167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45999.17946979167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45999.17946979167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45999.17946979167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45999.17946979167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45999.17946979167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45999.17946979167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45999.17946979167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45999.17946979167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45999.17946979167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45999.17946979167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45999.17946979167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45999.17946979167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45999.17946979167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45999.17946979167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45999.17946979167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45999.17946979167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45999.17946979167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45999.17946979167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45999.17946979167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45999.17946979167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45999.17946979167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45999.17946979167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45999.17946979167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45999.17946979167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45999.17946979167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45999.17946979167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45999.17946979167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45999.17946979167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45999.17946979167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45999.17946979167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45999.17946979167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45999.17946979167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45999.17946979167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6"/>
        <v>45999.17946979167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6"/>
        <v>45999.17946979167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6"/>
        <v>45999.17946979167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6"/>
        <v>45999.17946979167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6"/>
        <v>45999.17946979167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6"/>
        <v>45999.17946979167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6"/>
        <v>45999.17946979167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6"/>
        <v>45999.17946979167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6"/>
        <v>45999.17946979167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6"/>
        <v>45999.17946979167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6"/>
        <v>45999.17946979167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6"/>
        <v>45999.17946979167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6"/>
        <v>45999.17946979167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6"/>
        <v>45999.17946979167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ref="G448:G511" ca="1" si="7">IFERROR(NOW()-F448,"-")</f>
        <v>45999.17946979167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45999.17946979167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45999.17946979167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45999.17946979167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45999.17946979167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45999.17946979167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45999.17946979167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45999.17946979167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45999.17946979167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45999.17946979167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45999.17946979167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45999.17946979167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45999.17946979167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45999.17946979167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45999.17946979167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45999.17946979167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45999.17946979167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45999.17946979167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45999.17946979167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45999.17946979167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45999.17946979167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45999.17946979167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45999.17946979167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45999.17946979167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45999.17946979167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45999.17946979167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45999.17946979167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45999.17946979167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45999.17946979167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45999.17946979167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45999.17946979167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45999.17946979167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45999.17946979167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45999.17946979167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45999.17946979167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45999.17946979167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45999.17946979167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45999.17946979167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45999.17946979167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45999.17946979167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45999.17946979167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45999.17946979167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45999.17946979167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45999.17946979167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45999.17946979167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45999.17946979167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45999.17946979167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45999.17946979167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45999.17946979167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45999.17946979167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7"/>
        <v>45999.17946979167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7"/>
        <v>45999.17946979167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7"/>
        <v>45999.17946979167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7"/>
        <v>45999.17946979167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7"/>
        <v>45999.17946979167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7"/>
        <v>45999.17946979167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7"/>
        <v>45999.17946979167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7"/>
        <v>45999.17946979167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7"/>
        <v>45999.17946979167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7"/>
        <v>45999.17946979167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7"/>
        <v>45999.17946979167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7"/>
        <v>45999.17946979167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7"/>
        <v>45999.17946979167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7"/>
        <v>45999.17946979167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ref="G512:G575" ca="1" si="8">IFERROR(NOW()-F512,"-")</f>
        <v>45999.17946979167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45999.17946979167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45999.17946979167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45999.17946979167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45999.17946979167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45999.17946979167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45999.17946979167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45999.17946979167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45999.17946979167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45999.17946979167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45999.17946979167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45999.17946979167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45999.17946979167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45999.17946979167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45999.17946979167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45999.17946979167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45999.17946979167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45999.17946979167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45999.17946979167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45999.17946979167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45999.17946979167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45999.17946979167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45999.17946979167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45999.17946979167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45999.17946979167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45999.17946979167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45999.17946979167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45999.17946979167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45999.17946979167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45999.17946979167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45999.17946979167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45999.17946979167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45999.17946979167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45999.17946979167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45999.17946979167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45999.17946979167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45999.17946979167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45999.17946979167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45999.17946979167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45999.17946979167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45999.17946979167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45999.17946979167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45999.17946979167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45999.17946979167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45999.17946979167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45999.17946979167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45999.17946979167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45999.17946979167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45999.17946979167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45999.17946979167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8"/>
        <v>45999.17946979167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8"/>
        <v>45999.17946979167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8"/>
        <v>45999.17946979167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8"/>
        <v>45999.17946979167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8"/>
        <v>45999.17946979167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8"/>
        <v>45999.17946979167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8"/>
        <v>45999.17946979167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8"/>
        <v>45999.17946979167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8"/>
        <v>45999.17946979167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8"/>
        <v>45999.17946979167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8"/>
        <v>45999.17946979167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8"/>
        <v>45999.17946979167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8"/>
        <v>45999.17946979167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8"/>
        <v>45999.17946979167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ref="G576:G639" ca="1" si="9">IFERROR(NOW()-F576,"-")</f>
        <v>45999.17946979167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45999.17946979167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45999.17946979167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45999.17946979167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45999.17946979167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45999.17946979167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45999.17946979167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45999.17946979167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45999.17946979167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45999.17946979167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45999.17946979167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45999.17946979167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45999.17946979167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45999.17946979167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45999.17946979167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45999.17946979167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45999.17946979167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45999.17946979167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45999.17946979167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45999.17946979167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45999.17946979167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45999.17946979167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45999.17946979167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45999.17946979167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45999.17946979167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45999.17946979167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45999.17946979167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45999.17946979167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45999.17946979167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45999.17946979167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45999.17946979167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45999.17946979167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45999.17946979167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45999.17946979167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45999.17946979167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45999.17946979167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45999.17946979167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45999.17946979167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45999.17946979167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45999.17946979167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45999.17946979167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45999.17946979167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45999.17946979167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45999.17946979167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45999.17946979167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45999.17946979167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45999.17946979167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45999.17946979167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45999.17946979167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45999.17946979167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9"/>
        <v>45999.17946979167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9"/>
        <v>45999.17946979167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9"/>
        <v>45999.17946979167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9"/>
        <v>45999.17946979167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9"/>
        <v>45999.17946979167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9"/>
        <v>45999.17946979167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9"/>
        <v>45999.17946979167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9"/>
        <v>45999.17946979167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9"/>
        <v>45999.17946979167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9"/>
        <v>45999.17946979167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9"/>
        <v>45999.17946979167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9"/>
        <v>45999.17946979167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9"/>
        <v>45999.17946979167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9"/>
        <v>45999.17946979167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ref="G640:G703" ca="1" si="10">IFERROR(NOW()-F640,"-")</f>
        <v>45999.17946979167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45999.17946979167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45999.17946979167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45999.17946979167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45999.17946979167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45999.17946979167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45999.17946979167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45999.17946979167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45999.17946979167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45999.17946979167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45999.17946979167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45999.17946979167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45999.17946979167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45999.17946979167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45999.17946979167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45999.17946979167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45999.17946979167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45999.17946979167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45999.17946979167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45999.17946979167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45999.17946979167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45999.17946979167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45999.17946979167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45999.17946979167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45999.17946979167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45999.17946979167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45999.17946979167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45999.17946979167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45999.17946979167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45999.17946979167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45999.17946979167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45999.17946979167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45999.17946979167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45999.17946979167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45999.17946979167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45999.17946979167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45999.17946979167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45999.17946979167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45999.17946979167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45999.17946979167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45999.17946979167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45999.17946979167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45999.17946979167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45999.17946979167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45999.17946979167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45999.17946979167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45999.17946979167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45999.17946979167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45999.17946979167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45999.17946979167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0"/>
        <v>45999.17946979167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0"/>
        <v>45999.17946979167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0"/>
        <v>45999.17946979167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0"/>
        <v>45999.17946979167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0"/>
        <v>45999.17946979167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0"/>
        <v>45999.17946979167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0"/>
        <v>45999.17946979167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0"/>
        <v>45999.17946979167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0"/>
        <v>45999.17946979167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0"/>
        <v>45999.17946979167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0"/>
        <v>45999.17946979167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0"/>
        <v>45999.17946979167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0"/>
        <v>45999.17946979167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0"/>
        <v>45999.17946979167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ref="G704:G767" ca="1" si="11">IFERROR(NOW()-F704,"-")</f>
        <v>45999.17946979167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45999.17946979167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45999.17946979167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45999.17946979167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45999.17946979167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45999.17946979167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45999.17946979167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45999.17946979167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45999.17946979167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45999.17946979167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45999.17946979167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45999.17946979167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45999.17946979167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45999.17946979167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45999.17946979167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45999.17946979167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45999.17946979167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45999.17946979167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45999.17946979167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45999.17946979167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45999.17946979167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45999.17946979167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45999.17946979167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45999.17946979167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45999.17946979167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45999.17946979167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45999.17946979167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45999.17946979167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45999.17946979167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45999.17946979167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45999.17946979167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45999.17946979167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45999.17946979167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45999.17946979167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45999.17946979167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45999.17946979167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45999.17946979167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45999.17946979167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45999.17946979167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45999.17946979167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45999.17946979167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45999.17946979167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45999.17946979167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45999.17946979167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45999.17946979167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45999.17946979167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45999.17946979167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45999.17946979167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45999.17946979167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45999.17946979167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1"/>
        <v>45999.17946979167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1"/>
        <v>45999.17946979167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1"/>
        <v>45999.17946979167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1"/>
        <v>45999.17946979167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1"/>
        <v>45999.17946979167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1"/>
        <v>45999.17946979167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1"/>
        <v>45999.17946979167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1"/>
        <v>45999.17946979167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1"/>
        <v>45999.17946979167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1"/>
        <v>45999.17946979167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1"/>
        <v>45999.17946979167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1"/>
        <v>45999.17946979167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1"/>
        <v>45999.17946979167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1"/>
        <v>45999.17946979167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ref="G768:G831" ca="1" si="12">IFERROR(NOW()-F768,"-")</f>
        <v>45999.17946979167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45999.17946979167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45999.17946979167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45999.17946979167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45999.17946979167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45999.17946979167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45999.17946979167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45999.17946979167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45999.17946979167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45999.17946979167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45999.17946979167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45999.17946979167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45999.17946979167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45999.17946979167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45999.17946979167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45999.17946979167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45999.17946979167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45999.17946979167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45999.17946979167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45999.17946979167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45999.17946979167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45999.17946979167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45999.17946979167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45999.17946979167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45999.17946979167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45999.17946979167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45999.17946979167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45999.17946979167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45999.17946979167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45999.17946979167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45999.17946979167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45999.17946979167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45999.17946979167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45999.17946979167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45999.17946979167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45999.17946979167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45999.17946979167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45999.17946979167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45999.17946979167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45999.17946979167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45999.17946979167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45999.17946979167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45999.17946979167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45999.17946979167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45999.17946979167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45999.17946979167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45999.17946979167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45999.17946979167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45999.17946979167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45999.17946979167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2"/>
        <v>45999.17946979167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2"/>
        <v>45999.17946979167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2"/>
        <v>45999.17946979167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2"/>
        <v>45999.17946979167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2"/>
        <v>45999.17946979167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2"/>
        <v>45999.17946979167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2"/>
        <v>45999.17946979167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2"/>
        <v>45999.17946979167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2"/>
        <v>45999.17946979167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2"/>
        <v>45999.17946979167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2"/>
        <v>45999.17946979167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2"/>
        <v>45999.17946979167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2"/>
        <v>45999.17946979167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2"/>
        <v>45999.17946979167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ref="G832:G895" ca="1" si="13">IFERROR(NOW()-F832,"-")</f>
        <v>45999.17946979167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45999.17946979167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45999.17946979167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45999.17946979167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45999.17946979167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45999.17946979167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45999.17946979167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45999.17946979167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45999.17946979167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45999.17946979167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45999.17946979167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45999.17946979167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45999.17946979167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45999.17946979167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45999.17946979167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45999.17946979167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45999.17946979167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45999.17946979167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45999.17946979167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45999.17946979167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45999.17946979167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45999.17946979167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45999.17946979167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45999.17946979167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45999.17946979167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45999.17946979167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45999.17946979167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45999.17946979167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45999.17946979167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45999.17946979167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45999.17946979167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45999.17946979167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45999.17946979167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45999.17946979167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45999.17946979167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45999.17946979167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45999.17946979167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45999.17946979167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45999.17946979167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45999.17946979167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45999.17946979167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45999.17946979167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45999.17946979167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45999.17946979167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45999.17946979167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45999.17946979167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45999.17946979167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45999.17946979167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45999.17946979167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45999.17946979167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3"/>
        <v>45999.17946979167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3"/>
        <v>45999.17946979167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3"/>
        <v>45999.17946979167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3"/>
        <v>45999.17946979167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3"/>
        <v>45999.17946979167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3"/>
        <v>45999.17946979167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3"/>
        <v>45999.17946979167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3"/>
        <v>45999.17946979167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3"/>
        <v>45999.17946979167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3"/>
        <v>45999.17946979167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3"/>
        <v>45999.17946979167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3"/>
        <v>45999.17946979167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3"/>
        <v>45999.17946979167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3"/>
        <v>45999.17946979167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ref="G896:G910" ca="1" si="14">IFERROR(NOW()-F896,"-")</f>
        <v>45999.17946979167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45999.17946979167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45999.17946979167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45999.17946979167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45999.17946979167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45999.17946979167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45999.17946979167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45999.17946979167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45999.17946979167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45999.17946979167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45999.17946979167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45999.17946979167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45999.17946979167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45999.17946979167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45999.17946979167</v>
      </c>
      <c r="H910" s="22"/>
      <c r="I910" s="19" t="str">
        <f>IFERROR(VLOOKUP(D910,DB!A:F,6,0),"")</f>
        <v/>
      </c>
      <c r="J910" s="18" t="str">
        <f>IFERROR(VLOOKUP(D910,DB!A:G,7,0),"")</f>
        <v/>
      </c>
      <c r="K910" s="42"/>
      <c r="L910" s="23" t="str">
        <f>IFERROR(VLOOKUP(D910,DB!A:I,9,0),"")</f>
        <v/>
      </c>
    </row>
  </sheetData>
  <dataValidations count="2">
    <dataValidation allowBlank="1" showInputMessage="1" showErrorMessage="1" sqref="E1" xr:uid="{5914219A-CB83-432D-936A-CC0CB6F3982A}"/>
    <dataValidation type="list" allowBlank="1" showInputMessage="1" showErrorMessage="1" sqref="E2:E91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47"/>
  <sheetViews>
    <sheetView workbookViewId="0">
      <selection activeCell="J16" sqref="J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295.69875219907408</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30656</v>
      </c>
      <c r="E3" s="90" t="s">
        <v>39109</v>
      </c>
      <c r="F3" s="91">
        <v>45997.533333333333</v>
      </c>
      <c r="G3" s="92">
        <f t="shared" ref="G3:G37" ca="1" si="0">IFERROR(NOW()-F3,"")</f>
        <v>1.6461364583374234</v>
      </c>
      <c r="H3" s="91">
        <v>45997.522280092591</v>
      </c>
      <c r="I3" s="107" t="str">
        <f>IFERROR(VLOOKUP(D3,DB!A:F,6,0),"")</f>
        <v>Generator-SG</v>
      </c>
      <c r="J3" s="107" t="str">
        <f>IFERROR(VLOOKUP(D3,DB!A:G,7,0),"")</f>
        <v>Good</v>
      </c>
      <c r="K3" s="93" t="s">
        <v>39124</v>
      </c>
      <c r="L3" s="87" t="str">
        <f>IFERROR(VLOOKUP(D3,DB!A:I,9,0),"")</f>
        <v>Latis</v>
      </c>
    </row>
    <row r="4" spans="1:16" ht="19.5" customHeight="1">
      <c r="A4" s="107" t="s">
        <v>39125</v>
      </c>
      <c r="B4" s="107" t="str">
        <f>IFERROR(VLOOKUP(D4,DB!A:K,11,0),"")</f>
        <v>R4</v>
      </c>
      <c r="C4" s="89">
        <v>2</v>
      </c>
      <c r="D4" s="87" t="s">
        <v>32943</v>
      </c>
      <c r="E4" s="90" t="s">
        <v>39106</v>
      </c>
      <c r="F4" s="91">
        <v>45998.79414351852</v>
      </c>
      <c r="G4" s="92">
        <f t="shared" ca="1" si="0"/>
        <v>0.38532627314998535</v>
      </c>
      <c r="H4" s="91">
        <v>45998.664027777777</v>
      </c>
      <c r="I4" s="107" t="str">
        <f>IFERROR(VLOOKUP(D4,DB!A:F,6,0),"")</f>
        <v>SCECO</v>
      </c>
      <c r="J4" s="107" t="str">
        <f>IFERROR(VLOOKUP(D4,DB!A:G,7,0),"")</f>
        <v>Vandalized</v>
      </c>
      <c r="K4" s="93" t="s">
        <v>39126</v>
      </c>
      <c r="L4" s="87" t="str">
        <f>IFERROR(VLOOKUP(D4,DB!A:I,9,0),"")</f>
        <v>Latis</v>
      </c>
    </row>
    <row r="5" spans="1:16" ht="15" customHeight="1">
      <c r="A5" s="107" t="s">
        <v>39127</v>
      </c>
      <c r="B5" s="107" t="str">
        <f>IFERROR(VLOOKUP(D5,DB!A:K,11,0),"")</f>
        <v>R4</v>
      </c>
      <c r="C5" s="89">
        <v>1</v>
      </c>
      <c r="D5" s="87" t="s">
        <v>31302</v>
      </c>
      <c r="E5" s="90" t="s">
        <v>39106</v>
      </c>
      <c r="F5" s="91"/>
      <c r="G5" s="92">
        <f t="shared" ca="1" si="0"/>
        <v>45999.17946979167</v>
      </c>
      <c r="H5" s="91">
        <v>45999.058333333334</v>
      </c>
      <c r="I5" s="107" t="str">
        <f>IFERROR(VLOOKUP(D5,DB!A:F,6,0),"")</f>
        <v>SCECO</v>
      </c>
      <c r="J5" s="107" t="str">
        <f>IFERROR(VLOOKUP(D5,DB!A:G,7,0),"")</f>
        <v>Good</v>
      </c>
      <c r="K5" s="93" t="s">
        <v>39128</v>
      </c>
      <c r="L5" s="87" t="str">
        <f>IFERROR(VLOOKUP(D5,DB!A:I,9,0),"")</f>
        <v>Latis</v>
      </c>
    </row>
    <row r="6" spans="1:16" ht="15" customHeight="1">
      <c r="A6" s="107" t="s">
        <v>39127</v>
      </c>
      <c r="B6" s="107" t="str">
        <f>IFERROR(VLOOKUP(D6,DB!A:K,11,0),"")</f>
        <v>R4</v>
      </c>
      <c r="C6" s="89">
        <v>1</v>
      </c>
      <c r="D6" s="87" t="s">
        <v>32103</v>
      </c>
      <c r="E6" s="90" t="s">
        <v>39106</v>
      </c>
      <c r="F6" s="91"/>
      <c r="G6" s="92">
        <f t="shared" ca="1" si="0"/>
        <v>45999.17946979167</v>
      </c>
      <c r="H6" s="91">
        <v>45999.012499999997</v>
      </c>
      <c r="I6" s="107" t="str">
        <f>IFERROR(VLOOKUP(D6,DB!A:F,6,0),"")</f>
        <v>SCECO</v>
      </c>
      <c r="J6" s="107" t="str">
        <f>IFERROR(VLOOKUP(D6,DB!A:G,7,0),"")</f>
        <v>Dead</v>
      </c>
      <c r="K6" s="93" t="s">
        <v>39129</v>
      </c>
      <c r="L6" s="87" t="str">
        <f>IFERROR(VLOOKUP(D6,DB!A:I,9,0),"")</f>
        <v>Latis</v>
      </c>
    </row>
    <row r="7" spans="1:16" ht="15" customHeight="1">
      <c r="A7" s="107" t="s">
        <v>39127</v>
      </c>
      <c r="B7" s="107" t="str">
        <f>IFERROR(VLOOKUP(D7,DB!A:K,11,0),"")</f>
        <v>R4</v>
      </c>
      <c r="C7" s="89">
        <v>2</v>
      </c>
      <c r="D7" s="87" t="s">
        <v>33867</v>
      </c>
      <c r="E7" s="90" t="s">
        <v>39106</v>
      </c>
      <c r="F7" s="91"/>
      <c r="G7" s="92">
        <f t="shared" ca="1" si="0"/>
        <v>45999.17946979167</v>
      </c>
      <c r="H7" s="91">
        <v>45998.995833333334</v>
      </c>
      <c r="I7" s="107" t="str">
        <f>IFERROR(VLOOKUP(D7,DB!A:F,6,0),"")</f>
        <v>SCECO</v>
      </c>
      <c r="J7" s="107" t="str">
        <f>IFERROR(VLOOKUP(D7,DB!A:G,7,0),"")</f>
        <v>Dead</v>
      </c>
      <c r="K7" s="93" t="s">
        <v>39130</v>
      </c>
      <c r="L7" s="87" t="str">
        <f>IFERROR(VLOOKUP(D7,DB!A:I,9,0),"")</f>
        <v>Latis</v>
      </c>
    </row>
    <row r="8" spans="1:16" ht="15" customHeight="1">
      <c r="A8" s="107" t="s">
        <v>39127</v>
      </c>
      <c r="B8" s="107" t="str">
        <f>IFERROR(VLOOKUP(D8,DB!A:K,11,0),"")</f>
        <v>R4</v>
      </c>
      <c r="C8" s="89">
        <v>4</v>
      </c>
      <c r="D8" s="87" t="s">
        <v>34157</v>
      </c>
      <c r="E8" s="90" t="s">
        <v>39106</v>
      </c>
      <c r="F8" s="91"/>
      <c r="G8" s="92">
        <f t="shared" ca="1" si="0"/>
        <v>45999.17946979167</v>
      </c>
      <c r="H8" s="91">
        <v>45998.995138888888</v>
      </c>
      <c r="I8" s="107" t="str">
        <f>IFERROR(VLOOKUP(D8,DB!A:F,6,0),"")</f>
        <v>SCECO</v>
      </c>
      <c r="J8" s="107" t="str">
        <f>IFERROR(VLOOKUP(D8,DB!A:G,7,0),"")</f>
        <v>Vandalized</v>
      </c>
      <c r="K8" s="93" t="s">
        <v>39128</v>
      </c>
      <c r="L8" s="87" t="str">
        <f>IFERROR(VLOOKUP(D8,DB!A:I,9,0),"")</f>
        <v>Latis</v>
      </c>
    </row>
    <row r="9" spans="1:16" ht="30.75">
      <c r="A9" s="107" t="s">
        <v>39127</v>
      </c>
      <c r="B9" s="107" t="str">
        <f>IFERROR(VLOOKUP(D9,DB!A:K,11,0),"")</f>
        <v>R4</v>
      </c>
      <c r="C9" s="89">
        <v>3</v>
      </c>
      <c r="D9" s="87" t="s">
        <v>36247</v>
      </c>
      <c r="E9" s="90" t="s">
        <v>39106</v>
      </c>
      <c r="F9" s="91"/>
      <c r="G9" s="92">
        <f t="shared" ca="1" si="0"/>
        <v>45999.17946979167</v>
      </c>
      <c r="H9" s="91">
        <v>45999.038888888892</v>
      </c>
      <c r="I9" s="107" t="str">
        <f>IFERROR(VLOOKUP(D9,DB!A:F,6,0),"")</f>
        <v>SCECO</v>
      </c>
      <c r="J9" s="107" t="str">
        <f>IFERROR(VLOOKUP(D9,DB!A:G,7,0),"")</f>
        <v>Dead</v>
      </c>
      <c r="K9" s="93" t="s">
        <v>39131</v>
      </c>
      <c r="L9" s="87" t="str">
        <f>IFERROR(VLOOKUP(D9,DB!A:I,9,0),"")</f>
        <v>Latis</v>
      </c>
    </row>
    <row r="10" spans="1:16" ht="15" customHeight="1">
      <c r="A10" s="107"/>
      <c r="B10" s="107" t="str">
        <f>IFERROR(VLOOKUP(D10,DB!A:K,11,0),"")</f>
        <v/>
      </c>
      <c r="C10" s="89"/>
      <c r="D10" s="87"/>
      <c r="E10" s="90"/>
      <c r="F10" s="91"/>
      <c r="G10" s="92">
        <f t="shared" ca="1" si="0"/>
        <v>45999.17946979167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45999.17946979167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45999.17946979167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45999.17946979167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45999.17946979167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45999.17946979167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45999.17946979167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45999.17946979167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45999.17946979167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45999.17946979167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45999.17946979167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45999.17946979167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45999.17946979167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45999.17946979167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45999.17946979167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45999.17946979167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45999.17946979167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45999.17946979167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45999.17946979167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45999.17946979167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45999.17946979167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45999.17946979167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45999.17946979167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45999.17946979167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45999.17946979167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45999.17946979167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45999.17946979167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45999.17946979167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ref="G38:G101" ca="1" si="1">IFERROR(NOW()-F38,"")</f>
        <v>45999.17946979167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45999.17946979167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45999.17946979167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45999.17946979167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45999.17946979167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45999.17946979167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45999.17946979167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45999.17946979167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45999.17946979167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45999.17946979167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45999.17946979167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45999.17946979167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45999.17946979167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45999.17946979167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45999.17946979167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45999.17946979167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45999.17946979167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45999.17946979167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45999.17946979167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45999.17946979167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45999.17946979167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45999.17946979167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45999.17946979167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45999.17946979167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45999.17946979167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45999.17946979167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45999.17946979167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45999.17946979167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45999.17946979167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45999.17946979167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45999.17946979167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45999.17946979167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45999.17946979167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45999.17946979167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45999.17946979167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45999.17946979167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45999.17946979167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45999.17946979167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45999.17946979167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45999.17946979167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45999.17946979167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45999.17946979167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45999.17946979167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45999.17946979167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45999.17946979167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45999.17946979167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45999.17946979167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45999.17946979167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45999.17946979167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45999.17946979167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45999.17946979167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45999.17946979167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45999.17946979167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45999.17946979167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45999.17946979167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45999.17946979167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45999.17946979167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45999.17946979167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45999.17946979167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45999.17946979167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45999.17946979167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45999.17946979167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45999.17946979167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45999.17946979167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ref="G102:G147" ca="1" si="2">IFERROR(NOW()-F102,"")</f>
        <v>45999.17946979167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45999.17946979167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45999.17946979167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45999.17946979167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45999.17946979167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45999.17946979167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45999.17946979167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45999.17946979167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45999.17946979167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45999.17946979167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45999.17946979167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45999.17946979167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45999.17946979167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45999.17946979167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45999.17946979167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45999.17946979167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45999.17946979167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45999.17946979167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45999.17946979167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45999.17946979167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45999.17946979167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45999.17946979167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45999.17946979167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45999.17946979167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45999.17946979167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45999.17946979167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45999.17946979167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45999.17946979167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45999.17946979167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45999.17946979167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45999.17946979167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45999.17946979167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45999.17946979167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45999.17946979167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45999.17946979167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45999.17946979167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45999.17946979167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45999.17946979167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45999.17946979167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45999.17946979167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45999.17946979167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45999.17946979167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45999.17946979167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45999.17946979167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45999.17946979167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45999.17946979167</v>
      </c>
      <c r="H147" s="91"/>
      <c r="I147" s="107" t="str">
        <f>IFERROR(VLOOKUP(D147,DB!A:F,6,0),"")</f>
        <v/>
      </c>
      <c r="J147" s="107" t="str">
        <f>IFERROR(VLOOKUP(D147,DB!A:G,7,0),"")</f>
        <v/>
      </c>
      <c r="K147" s="93"/>
      <c r="L147" s="87" t="str">
        <f>IFERROR(VLOOKUP(D147,DB!A:I,9,0),"")</f>
        <v/>
      </c>
    </row>
  </sheetData>
  <dataValidations count="2">
    <dataValidation allowBlank="1" showInputMessage="1" showErrorMessage="1" sqref="E1" xr:uid="{A4F81451-56CC-4543-9497-104C4E44EE4B}"/>
    <dataValidation type="list" allowBlank="1" showInputMessage="1" showErrorMessage="1" sqref="E2:E1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workbookViewId="0">
      <selection activeCell="A14" sqref="A14"/>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107.34740960648196</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72.990592476853635</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50.518358680557867</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17.806171180556703</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 ca="1" si="2">IFERROR(NOW()-F6,"")</f>
        <v>2.0719813657415216</v>
      </c>
      <c r="H6" s="38">
        <v>45997.093599537038</v>
      </c>
      <c r="I6" s="37" t="str">
        <f>IFERROR(VLOOKUP(D6,DB!A:F,6,0),"")</f>
        <v>SCECO</v>
      </c>
      <c r="J6" s="37" t="str">
        <f>IFERROR(VLOOKUP(D6,DB!A:G,7,0),"")</f>
        <v>In progress</v>
      </c>
      <c r="K6" s="37" t="s">
        <v>39141</v>
      </c>
      <c r="L6" s="37" t="str">
        <f>IFERROR(VLOOKUP(D6,DB!A:I,9,0),"")</f>
        <v>Latis</v>
      </c>
    </row>
    <row r="7" spans="1:13">
      <c r="A7" s="37" t="s">
        <v>39142</v>
      </c>
      <c r="B7" s="37" t="str">
        <f>IFERROR(VLOOKUP(D7,DB!A:K,11,0),"")</f>
        <v>R5</v>
      </c>
      <c r="C7" s="37">
        <v>1</v>
      </c>
      <c r="D7" s="37" t="s">
        <v>37284</v>
      </c>
      <c r="E7" s="37" t="s">
        <v>39109</v>
      </c>
      <c r="F7" s="38">
        <v>45998.467928240738</v>
      </c>
      <c r="G7" s="131">
        <f ca="1">IFERROR(NOW()-F7,"")</f>
        <v>0.71154155093245208</v>
      </c>
      <c r="H7" s="38">
        <v>45998.451261574075</v>
      </c>
      <c r="I7" s="37" t="str">
        <f>IFERROR(VLOOKUP(D7,DB!A:F,6,0),"")</f>
        <v>SCECO</v>
      </c>
      <c r="J7" s="37" t="str">
        <f>IFERROR(VLOOKUP(D7,DB!A:G,7,0),"")</f>
        <v>Good+Dead</v>
      </c>
      <c r="K7" s="37" t="s">
        <v>39143</v>
      </c>
      <c r="L7" s="37" t="str">
        <f>IFERROR(VLOOKUP(D7,DB!A:I,9,0),"")</f>
        <v>Latis</v>
      </c>
    </row>
    <row r="8" spans="1:13" ht="30.75">
      <c r="A8" s="37" t="s">
        <v>39144</v>
      </c>
      <c r="B8" s="37" t="str">
        <f>IFERROR(VLOOKUP(D8,DB!A:K,11,0),"")</f>
        <v>R5</v>
      </c>
      <c r="C8" s="37">
        <v>1</v>
      </c>
      <c r="D8" s="37" t="s">
        <v>32884</v>
      </c>
      <c r="E8" s="37" t="s">
        <v>39109</v>
      </c>
      <c r="F8" s="38">
        <v>45998.699166666665</v>
      </c>
      <c r="G8" s="131">
        <f ca="1">IFERROR(NOW()-F8,"")</f>
        <v>0.48030312500486616</v>
      </c>
      <c r="H8" s="38">
        <v>45998.687361111108</v>
      </c>
      <c r="I8" s="37" t="str">
        <f>IFERROR(VLOOKUP(D8,DB!A:F,6,0),"")</f>
        <v>SCECO</v>
      </c>
      <c r="J8" s="37" t="str">
        <f>IFERROR(VLOOKUP(D8,DB!A:G,7,0),"")</f>
        <v>Vandalized+Dead</v>
      </c>
      <c r="K8" s="37" t="s">
        <v>39145</v>
      </c>
      <c r="L8" s="37" t="str">
        <f>IFERROR(VLOOKUP(D8,DB!A:I,9,0),"")</f>
        <v>Latis</v>
      </c>
    </row>
    <row r="9" spans="1:13">
      <c r="A9" s="37" t="s">
        <v>39146</v>
      </c>
      <c r="B9" s="37" t="s">
        <v>5445</v>
      </c>
      <c r="C9" s="37">
        <v>4</v>
      </c>
      <c r="D9" s="37" t="s">
        <v>38991</v>
      </c>
      <c r="E9" s="37" t="s">
        <v>39106</v>
      </c>
      <c r="F9" s="38">
        <v>45999.1484837963</v>
      </c>
      <c r="G9" s="131">
        <f ca="1">IFERROR(NOW()-F9,"")</f>
        <v>3.0985995370429009E-2</v>
      </c>
      <c r="H9" s="38">
        <v>45999.123645833337</v>
      </c>
      <c r="I9" s="37" t="str">
        <f>IFERROR(VLOOKUP(D9,DB!A:F,6,0),"")</f>
        <v>Generator-SG</v>
      </c>
      <c r="J9" s="37" t="str">
        <f>IFERROR(VLOOKUP(D9,DB!A:G,7,0),"")</f>
        <v>Vandalized</v>
      </c>
      <c r="K9" s="37" t="s">
        <v>39147</v>
      </c>
      <c r="L9" s="37" t="str">
        <f>IFERROR(VLOOKUP(D9,DB!A:I,9,0),"")</f>
        <v>Latis</v>
      </c>
    </row>
    <row r="10" spans="1:13">
      <c r="A10" s="37" t="s">
        <v>39148</v>
      </c>
      <c r="B10" s="37" t="str">
        <f>IFERROR(VLOOKUP(D10,DB!A:K,11,0),"")</f>
        <v>R5</v>
      </c>
      <c r="C10" s="37">
        <v>1</v>
      </c>
      <c r="D10" s="37" t="s">
        <v>31458</v>
      </c>
      <c r="E10" s="37" t="s">
        <v>39106</v>
      </c>
      <c r="F10" s="38">
        <v>45999.138182870367</v>
      </c>
      <c r="G10" s="131">
        <f ca="1">IFERROR(NOW()-F10,"")</f>
        <v>4.1286921303253621E-2</v>
      </c>
      <c r="H10" s="38">
        <v>45999.130624999998</v>
      </c>
      <c r="I10" s="37" t="str">
        <f>IFERROR(VLOOKUP(D10,DB!A:F,6,0),"")</f>
        <v>SCECO</v>
      </c>
      <c r="J10" s="37" t="str">
        <f>IFERROR(VLOOKUP(D10,DB!A:G,7,0),"")</f>
        <v>Good</v>
      </c>
      <c r="K10" s="37" t="s">
        <v>39147</v>
      </c>
      <c r="L10" s="37" t="str">
        <f>IFERROR(VLOOKUP(D10,DB!A:I,9,0),"")</f>
        <v>Latis</v>
      </c>
    </row>
    <row r="11" spans="1:13">
      <c r="A11" s="37"/>
      <c r="B11" s="37" t="str">
        <f>IFERROR(VLOOKUP(D11,DB!A:K,11,0),"")</f>
        <v/>
      </c>
      <c r="C11" s="37"/>
      <c r="D11" s="37"/>
      <c r="E11" s="37"/>
      <c r="F11" s="38"/>
      <c r="G11" s="131">
        <f ca="1">IFERROR(NOW()-F11,"")</f>
        <v>45999.17946979167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45999.17946979167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45999.17946979167</v>
      </c>
      <c r="H13" s="38"/>
      <c r="I13" s="37" t="str">
        <f>IFERROR(VLOOKUP(D13,DB!A:F,6,0),"")</f>
        <v/>
      </c>
      <c r="J13" s="37" t="str">
        <f>IFERROR(VLOOKUP(D13,DB!A:G,7,0),"")</f>
        <v/>
      </c>
      <c r="K13" s="37"/>
      <c r="L13" s="37" t="str">
        <f>IFERROR(VLOOKUP(D13,DB!A:I,9,0),"")</f>
        <v/>
      </c>
    </row>
    <row r="14" spans="1:13">
      <c r="A14" s="100"/>
      <c r="B14" s="100" t="str">
        <f>IFERROR(VLOOKUP(D14,DB!A:K,11,0),"")</f>
        <v/>
      </c>
      <c r="C14" s="100"/>
      <c r="D14" s="100"/>
      <c r="E14" s="100"/>
      <c r="F14" s="132"/>
      <c r="G14" s="102">
        <f ca="1">IFERROR(NOW()-F14,"")</f>
        <v>45999.17946979167</v>
      </c>
      <c r="H14" s="132"/>
      <c r="I14" s="100" t="str">
        <f>IFERROR(VLOOKUP(D14,DB!A:F,6,0),"")</f>
        <v/>
      </c>
      <c r="J14" s="100" t="str">
        <f>IFERROR(VLOOKUP(D14,DB!A:G,7,0),"")</f>
        <v/>
      </c>
      <c r="K14" s="100"/>
      <c r="L14" s="100" t="str">
        <f>IFERROR(VLOOKUP(D14,DB!A:I,9,0),"")</f>
        <v/>
      </c>
    </row>
    <row r="15" spans="1:13">
      <c r="A15" s="37"/>
      <c r="B15" s="37" t="str">
        <f>IFERROR(VLOOKUP(D15,DB!A:K,11,0),"")</f>
        <v/>
      </c>
      <c r="C15" s="37"/>
      <c r="D15" s="154"/>
      <c r="E15" s="37"/>
      <c r="F15" s="38"/>
      <c r="G15" s="131">
        <f ca="1">IFERROR(NOW()-F15,"")</f>
        <v>45999.17946979167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45999.17946979167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45999.17946979167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45999.17946979167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45999.17946979167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45999.17946979167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45999.17946979167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45999.17946979167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45999.17946979167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45999.17946979167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45999.17946979167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45999.17946979167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45999.17946979167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45999.17946979167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45999.17946979167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45999.17946979167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45999.17946979167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45999.17946979167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45999.17946979167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45999.17946979167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45999.17946979167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45999.17946979167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45999.17946979167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45999.17946979167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45999.17946979167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45999.17946979167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45999.17946979167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45999.17946979167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45999.17946979167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45999.17946979167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45999.17946979167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45999.17946979167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45999.17946979167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45999.17946979167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45999.17946979167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45999.17946979167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45999.17946979167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45999.17946979167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45999.17946979167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45999.17946979167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45999.17946979167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45999.17946979167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45999.17946979167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45999.17946979167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45999.17946979167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45999.17946979167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45999.17946979167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45999.17946979167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45999.17946979167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45999.17946979167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45999.17946979167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45999.17946979167</v>
      </c>
      <c r="H66" s="38"/>
      <c r="I66" s="37" t="str">
        <f>IFERROR(VLOOKUP(D66,DB!A:F,6,0),"")</f>
        <v/>
      </c>
      <c r="J66" s="37" t="str">
        <f>IFERROR(VLOOKUP(D66,DB!A:G,7,0),"")</f>
        <v/>
      </c>
      <c r="K66" s="37"/>
      <c r="L66" s="37"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39149</v>
      </c>
      <c r="B2" s="115" t="str">
        <f>IFERROR(VLOOKUP(D2,DB!A:K,11,0),"")</f>
        <v>R6</v>
      </c>
      <c r="C2" s="116">
        <v>2</v>
      </c>
      <c r="D2" s="115" t="s">
        <v>37026</v>
      </c>
      <c r="E2" s="138" t="s">
        <v>39106</v>
      </c>
      <c r="F2" s="117">
        <v>45999.134247685186</v>
      </c>
      <c r="G2" s="72">
        <f t="shared" ref="G2:G28" ca="1" si="0">IFERROR(NOW()-F2,"-")</f>
        <v>4.5222106484288815E-2</v>
      </c>
      <c r="H2" s="117">
        <v>45999.128344907411</v>
      </c>
      <c r="I2" s="115" t="str">
        <f>IFERROR(VLOOKUP(D2,DB!A:F,6,0),"")</f>
        <v>SCECO</v>
      </c>
      <c r="J2" s="115" t="str">
        <f>IFERROR(VLOOKUP(D2,DB!A:G,7,0),"")</f>
        <v>Vandalized+No BB Design</v>
      </c>
      <c r="K2" s="118" t="s">
        <v>39150</v>
      </c>
      <c r="L2" s="133" t="str">
        <f>IFERROR(VLOOKUP(D2,DB!A:I,9,0),"")</f>
        <v>Latis</v>
      </c>
    </row>
    <row r="3" spans="1:16382" ht="31.5" customHeight="1">
      <c r="A3" s="114"/>
      <c r="B3" s="115" t="str">
        <f>IFERROR(VLOOKUP(D3,DB!A:K,11,0),"")</f>
        <v/>
      </c>
      <c r="C3" s="116"/>
      <c r="D3" s="115"/>
      <c r="E3" s="138"/>
      <c r="F3" s="117"/>
      <c r="G3" s="72">
        <f t="shared" ca="1" si="0"/>
        <v>45999.17946979167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45999.17946979167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45999.17946979167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45999.17946979167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45999.17946979167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45999.17946979167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45999.17946979167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45999.17946979167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45999.17946979167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45999.17946979167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45999.17946979167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45999.17946979167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45999.17946979167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45999.17946979167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45999.17946979167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45999.17946979167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45999.17946979167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45999.17946979167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45999.17946979167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45999.17946979167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45999.17946979167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45999.17946979167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45999.17946979167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45999.17946979167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45999.17946979167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45999.17946979167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ref="G29:G92" ca="1" si="1">IFERROR(NOW()-F29,"-")</f>
        <v>45999.17946979167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45999.17946979167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45999.17946979167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45999.17946979167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45999.17946979167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45999.17946979167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45999.17946979167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45999.17946979167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45999.17946979167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45999.17946979167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45999.17946979167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45999.17946979167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45999.17946979167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45999.17946979167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45999.17946979167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45999.17946979167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45999.17946979167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45999.17946979167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45999.17946979167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45999.17946979167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45999.17946979167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45999.17946979167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45999.17946979167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45999.17946979167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45999.17946979167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45999.17946979167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45999.17946979167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45999.17946979167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45999.17946979167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45999.17946979167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45999.17946979167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45999.17946979167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45999.17946979167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45999.17946979167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45999.17946979167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45999.17946979167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45999.17946979167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45999.17946979167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45999.17946979167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45999.17946979167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45999.17946979167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45999.17946979167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45999.17946979167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45999.17946979167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45999.17946979167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45999.17946979167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45999.17946979167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45999.17946979167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45999.17946979167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45999.17946979167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45999.17946979167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45999.17946979167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45999.17946979167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45999.17946979167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45999.17946979167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45999.17946979167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45999.17946979167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45999.17946979167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45999.17946979167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45999.17946979167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45999.17946979167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45999.17946979167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45999.17946979167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45999.17946979167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ref="G93:G156" ca="1" si="2">IFERROR(NOW()-F93,"-")</f>
        <v>45999.17946979167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45999.17946979167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45999.17946979167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45999.17946979167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45999.17946979167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45999.17946979167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45999.17946979167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45999.17946979167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45999.17946979167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45999.17946979167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45999.17946979167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45999.17946979167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45999.17946979167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45999.17946979167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45999.17946979167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45999.17946979167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45999.17946979167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45999.17946979167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45999.17946979167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45999.17946979167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45999.17946979167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45999.17946979167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45999.17946979167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45999.17946979167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45999.17946979167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45999.17946979167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45999.17946979167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45999.17946979167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45999.17946979167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45999.17946979167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45999.17946979167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45999.17946979167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45999.17946979167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45999.17946979167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45999.17946979167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45999.17946979167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45999.17946979167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45999.17946979167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45999.17946979167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45999.17946979167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45999.17946979167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45999.17946979167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45999.17946979167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45999.17946979167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45999.17946979167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45999.17946979167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45999.17946979167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45999.17946979167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45999.17946979167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45999.17946979167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45999.17946979167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45999.17946979167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45999.17946979167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45999.17946979167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45999.17946979167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45999.17946979167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45999.17946979167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45999.17946979167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45999.17946979167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45999.17946979167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45999.17946979167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45999.17946979167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45999.17946979167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45999.17946979167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ref="G157:G220" ca="1" si="3">IFERROR(NOW()-F157,"-")</f>
        <v>45999.17946979167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45999.17946979167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45999.17946979167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45999.17946979167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45999.17946979167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45999.17946979167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45999.17946979167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45999.17946979167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45999.17946979167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45999.17946979167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45999.17946979167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45999.17946979167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45999.17946979167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45999.17946979167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45999.17946979167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45999.17946979167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45999.17946979167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45999.17946979167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45999.17946979167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45999.17946979167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45999.17946979167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45999.17946979167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45999.17946979167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45999.17946979167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45999.17946979167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45999.17946979167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45999.17946979167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45999.17946979167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45999.17946979167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45999.17946979167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45999.17946979167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45999.17946979167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45999.17946979167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45999.17946979167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45999.17946979167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45999.17946979167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45999.17946979167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45999.17946979167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45999.17946979167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45999.17946979167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45999.17946979167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45999.17946979167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45999.17946979167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45999.17946979167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45999.17946979167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45999.17946979167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45999.17946979167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45999.17946979167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45999.17946979167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45999.17946979167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45999.17946979167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45999.17946979167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45999.17946979167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45999.17946979167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45999.17946979167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45999.17946979167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45999.17946979167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45999.17946979167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45999.17946979167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45999.17946979167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45999.17946979167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45999.17946979167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45999.17946979167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45999.17946979167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ref="G221:G284" ca="1" si="4">IFERROR(NOW()-F221,"-")</f>
        <v>45999.17946979167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45999.17946979167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45999.17946979167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45999.17946979167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45999.17946979167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45999.17946979167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45999.17946979167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45999.17946979167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45999.17946979167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45999.17946979167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45999.17946979167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45999.17946979167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45999.17946979167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45999.17946979167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45999.17946979167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45999.17946979167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45999.17946979167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45999.17946979167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45999.17946979167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45999.17946979167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45999.17946979167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45999.17946979167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45999.17946979167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45999.17946979167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45999.17946979167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45999.17946979167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45999.17946979167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45999.17946979167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45999.17946979167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45999.17946979167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45999.17946979167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45999.17946979167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45999.17946979167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45999.17946979167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45999.17946979167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45999.17946979167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45999.17946979167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45999.17946979167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45999.17946979167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45999.17946979167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45999.17946979167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45999.17946979167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45999.17946979167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45999.17946979167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45999.17946979167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45999.17946979167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45999.17946979167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45999.17946979167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45999.17946979167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45999.17946979167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45999.17946979167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45999.17946979167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45999.17946979167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45999.17946979167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45999.17946979167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45999.17946979167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45999.17946979167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45999.17946979167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45999.17946979167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45999.17946979167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45999.17946979167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45999.17946979167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45999.17946979167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45999.17946979167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ref="G285:G348" ca="1" si="5">IFERROR(NOW()-F285,"-")</f>
        <v>45999.17946979167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45999.17946979167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45999.17946979167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45999.17946979167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45999.17946979167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45999.17946979167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45999.17946979167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45999.17946979167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45999.17946979167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45999.17946979167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45999.17946979167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45999.17946979167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45999.17946979167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45999.17946979167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45999.17946979167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45999.17946979167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45999.17946979167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45999.17946979167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45999.17946979167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45999.17946979167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45999.17946979167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45999.17946979167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45999.17946979167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45999.17946979167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45999.17946979167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45999.17946979167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45999.17946979167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45999.17946979167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45999.17946979167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45999.17946979167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45999.17946979167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45999.17946979167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45999.17946979167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45999.17946979167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45999.17946979167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45999.17946979167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45999.17946979167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45999.17946979167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45999.17946979167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45999.17946979167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45999.17946979167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45999.17946979167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45999.17946979167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45999.17946979167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45999.17946979167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45999.17946979167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45999.17946979167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45999.17946979167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45999.17946979167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45999.17946979167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45999.17946979167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45999.17946979167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45999.17946979167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45999.17946979167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45999.17946979167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45999.17946979167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45999.17946979167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45999.17946979167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45999.17946979167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45999.17946979167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45999.17946979167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45999.17946979167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45999.17946979167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45999.17946979167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ref="G349:G412" ca="1" si="6">IFERROR(NOW()-F349,"-")</f>
        <v>45999.17946979167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45999.17946979167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45999.17946979167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45999.17946979167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45999.17946979167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45999.17946979167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45999.17946979167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45999.17946979167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45999.17946979167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45999.17946979167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45999.17946979167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45999.17946979167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45999.17946979167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45999.17946979167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45999.17946979167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45999.17946979167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45999.17946979167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45999.17946979167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45999.17946979167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45999.17946979167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45999.17946979167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45999.17946979167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45999.17946979167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45999.17946979167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45999.17946979167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45999.17946979167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45999.17946979167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45999.17946979167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45999.17946979167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45999.17946979167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45999.17946979167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45999.17946979167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45999.17946979167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45999.17946979167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45999.17946979167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45999.17946979167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45999.17946979167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45999.17946979167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45999.17946979167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45999.17946979167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45999.17946979167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45999.17946979167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45999.17946979167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45999.17946979167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45999.17946979167</v>
      </c>
      <c r="H393" s="117"/>
      <c r="I393" s="115" t="str">
        <f>IFERROR(VLOOKUP(D393,DB!A:F,6,0),"")</f>
        <v/>
      </c>
      <c r="J393" s="115" t="str">
        <f>IFERROR(VLOOKUP(D393,DB!A:G,7,0),"")</f>
        <v/>
      </c>
      <c r="K393" s="118"/>
      <c r="L393" s="133" t="str">
        <f>IFERROR(VLOOKUP(D393,DB!A:I,9,0),"")</f>
        <v/>
      </c>
    </row>
    <row r="394" spans="1:12" ht="31.5" customHeight="1">
      <c r="A394" s="139"/>
      <c r="B394" s="140" t="str">
        <f>IFERROR(VLOOKUP(D394,DB!A:K,11,0),"")</f>
        <v/>
      </c>
      <c r="C394" s="141"/>
      <c r="D394" s="140"/>
      <c r="E394" s="138"/>
      <c r="F394" s="142"/>
      <c r="G394" s="143">
        <f t="shared" ca="1" si="6"/>
        <v>45999.17946979167</v>
      </c>
      <c r="H394" s="142"/>
      <c r="I394" s="140" t="str">
        <f>IFERROR(VLOOKUP(D394,DB!A:F,6,0),"")</f>
        <v/>
      </c>
      <c r="J394" s="140" t="str">
        <f>IFERROR(VLOOKUP(D394,DB!A:G,7,0),"")</f>
        <v/>
      </c>
      <c r="K394" s="144"/>
      <c r="L394" s="145" t="str">
        <f>IFERROR(VLOOKUP(D394,DB!A:I,9,0),"")</f>
        <v/>
      </c>
    </row>
  </sheetData>
  <dataValidations count="2">
    <dataValidation allowBlank="1" showInputMessage="1" showErrorMessage="1" sqref="E1" xr:uid="{9E1BC488-8814-4F8A-8DBE-742B3278AB71}"/>
    <dataValidation type="list" allowBlank="1" showInputMessage="1" showErrorMessage="1" sqref="E2:E39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2025-12-08T01:20:52Z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