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427" documentId="120_S{2AC9BD13-BADA-5192-A53E-5A8FF88502F6}" xr6:coauthVersionLast="47" xr6:coauthVersionMax="47" xr10:uidLastSave="{4A9FCAD1-5821-4E4C-8FD3-B1F8CA105D7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alcChain>
</file>

<file path=xl/sharedStrings.xml><?xml version="1.0" encoding="utf-8"?>
<sst xmlns="http://schemas.openxmlformats.org/spreadsheetml/2006/main" count="181531" uniqueCount="39142">
  <si>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</si>
  <si>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</si>
  <si>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</si>
  <si>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</si>
  <si>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</si>
  <si>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</si>
  <si>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</si>
  <si>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</si>
  <si>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</si>
  <si>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</si>
  <si>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</si>
  <si>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</si>
  <si>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</si>
  <si>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</si>
  <si>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</si>
  <si>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</si>
  <si>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</si>
  <si>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</si>
  <si>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</si>
  <si>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</si>
  <si>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</si>
  <si>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</si>
  <si>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</si>
  <si>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</si>
  <si>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</si>
  <si>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</si>
  <si>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</si>
  <si>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</si>
  <si>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</si>
  <si>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</si>
  <si>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</si>
  <si>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</si>
  <si>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</si>
  <si>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</si>
  <si>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</si>
  <si>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</si>
  <si>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</si>
  <si>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</si>
  <si>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</si>
  <si>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</si>
  <si>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</si>
  <si>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</si>
  <si>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</si>
  <si>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</si>
  <si>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</si>
  <si>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</si>
  <si>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</si>
  <si>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</si>
  <si>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</si>
  <si>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</si>
  <si>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</si>
  <si>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</si>
  <si>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</si>
  <si>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</si>
  <si>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</si>
  <si>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</si>
  <si>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</si>
  <si>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</si>
  <si>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</si>
  <si>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</si>
  <si>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</si>
  <si>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</si>
  <si>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</si>
  <si>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</si>
  <si>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</si>
  <si>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</si>
  <si>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</si>
  <si>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</si>
  <si>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</si>
  <si>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</si>
  <si>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</si>
  <si>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</si>
  <si>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</si>
  <si>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</si>
  <si>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</si>
  <si>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</si>
  <si>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</si>
  <si>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</si>
  <si>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</si>
  <si>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</si>
  <si>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</si>
  <si>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</si>
  <si>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</si>
  <si>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</si>
  <si>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</si>
  <si>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</si>
  <si>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</si>
  <si>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</si>
  <si>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</si>
  <si>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</si>
  <si>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</si>
  <si>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</si>
  <si>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</si>
  <si>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</si>
  <si>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</si>
  <si>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</si>
  <si>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</si>
  <si>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</si>
  <si>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</si>
  <si>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</si>
  <si>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</si>
  <si>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</si>
  <si>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</si>
  <si>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</si>
  <si>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</si>
  <si>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</si>
  <si>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</si>
  <si>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</si>
  <si>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</si>
  <si>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</si>
  <si>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</si>
  <si>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</si>
  <si>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</si>
  <si>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</si>
  <si>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</si>
  <si>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</si>
  <si>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</si>
  <si>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</si>
  <si>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</si>
  <si>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</si>
  <si>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</si>
  <si>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</si>
  <si>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</si>
  <si>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</si>
  <si>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</si>
  <si>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</si>
  <si>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</si>
  <si>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</si>
  <si>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</si>
  <si>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</si>
  <si>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</si>
  <si>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</si>
  <si>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</si>
  <si>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</si>
  <si>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</si>
  <si>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</si>
  <si>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</si>
  <si>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</si>
  <si>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</si>
  <si>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</si>
  <si>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</si>
  <si>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</si>
  <si>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</si>
  <si>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</si>
  <si>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</si>
  <si>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</si>
  <si>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</si>
  <si>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</si>
  <si>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</si>
  <si>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</si>
  <si>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</si>
  <si>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</si>
  <si>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</si>
  <si>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</si>
  <si>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</si>
  <si>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</si>
  <si>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</si>
  <si>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</si>
  <si>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</si>
  <si>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</si>
  <si>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</si>
  <si>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</si>
  <si>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</si>
  <si>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</si>
  <si>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</si>
  <si>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</si>
  <si>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</si>
  <si>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</si>
  <si>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</si>
  <si>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</si>
  <si>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</si>
  <si>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</si>
  <si>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</si>
  <si>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</si>
  <si>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</si>
  <si>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</si>
  <si>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</si>
  <si>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</si>
  <si>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</si>
  <si>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</si>
  <si>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</si>
  <si>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</si>
  <si>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</si>
  <si>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</si>
  <si>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</si>
  <si>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</si>
  <si>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</si>
  <si>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</si>
  <si>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</si>
  <si>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</si>
  <si>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</si>
  <si>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</si>
  <si>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</si>
  <si>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</si>
  <si>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</si>
  <si>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</si>
  <si>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</si>
  <si>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</si>
  <si>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</si>
  <si>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</si>
  <si>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</si>
  <si>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</si>
  <si>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</si>
  <si>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</si>
  <si>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</si>
  <si>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</si>
  <si>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</si>
  <si>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</si>
  <si>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</si>
  <si>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</si>
  <si>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</si>
  <si>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</si>
  <si>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</si>
  <si>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</si>
  <si>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</si>
  <si>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</si>
  <si>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</si>
  <si>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</si>
  <si>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</si>
  <si>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</si>
  <si>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</si>
  <si>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</si>
  <si>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</si>
  <si>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</si>
  <si>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</si>
  <si>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</si>
  <si>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</si>
  <si>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</si>
  <si>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</si>
  <si>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</si>
  <si>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</si>
  <si>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</si>
  <si>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</si>
  <si>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</si>
  <si>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</si>
  <si>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</si>
  <si>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</si>
  <si>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</si>
  <si>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</si>
  <si>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</si>
  <si>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</si>
  <si>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</si>
  <si>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</si>
  <si>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</si>
  <si>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</si>
  <si>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</si>
  <si>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</si>
  <si>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</si>
  <si>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</si>
  <si>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</si>
  <si>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</si>
  <si>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</si>
  <si>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</si>
  <si>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</si>
  <si>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</si>
  <si>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</si>
  <si>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</si>
  <si>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</si>
  <si>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</si>
  <si>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</si>
  <si>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</si>
  <si>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</si>
  <si>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</si>
  <si>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</si>
  <si>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</si>
  <si>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</si>
  <si>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</si>
  <si>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</si>
  <si>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</si>
  <si>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</si>
  <si>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</si>
  <si>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</si>
  <si>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</si>
  <si>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</si>
  <si>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</si>
  <si>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</si>
  <si>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</si>
  <si>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</si>
  <si>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</si>
  <si>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</si>
  <si>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</si>
  <si>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</si>
  <si>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</si>
  <si>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</si>
  <si>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</si>
  <si>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</si>
  <si>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</si>
  <si>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</si>
  <si>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</si>
  <si>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</si>
  <si>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</si>
  <si>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</si>
  <si>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</si>
  <si>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</si>
  <si>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</si>
  <si>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</si>
  <si>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</si>
  <si>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</si>
  <si>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</si>
  <si>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</si>
  <si>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</si>
  <si>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</si>
  <si>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</si>
  <si>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</si>
  <si>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</si>
  <si>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</si>
  <si>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</si>
  <si>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</si>
  <si>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</si>
  <si>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</si>
  <si>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</si>
  <si>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</si>
  <si>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</si>
  <si>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</si>
  <si>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</si>
  <si>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</si>
  <si>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</si>
  <si>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</si>
  <si>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</si>
  <si>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</si>
  <si>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</si>
  <si>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</si>
  <si>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</si>
  <si>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</si>
  <si>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</si>
  <si>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</si>
  <si>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</si>
  <si>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</si>
  <si>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</si>
  <si>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</si>
  <si>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</si>
  <si>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</si>
  <si>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</si>
  <si>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</si>
  <si>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</si>
  <si>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</si>
  <si>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</si>
  <si>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</si>
  <si>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</si>
  <si>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</si>
  <si>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</si>
  <si>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</si>
  <si>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</si>
  <si>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</si>
  <si>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</si>
  <si>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</si>
  <si>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</si>
  <si>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</si>
  <si>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</si>
  <si>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</si>
  <si>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</si>
  <si>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</si>
  <si>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</si>
  <si>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</si>
  <si>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</si>
  <si>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</si>
  <si>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</si>
  <si>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</si>
  <si>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</si>
  <si>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</si>
  <si>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</si>
  <si>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</si>
  <si>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</si>
  <si>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</si>
  <si>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</si>
  <si>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</si>
  <si>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</si>
  <si>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</si>
  <si>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</si>
  <si>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</si>
  <si>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</si>
  <si>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</si>
  <si>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</si>
  <si>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</si>
  <si>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</si>
  <si>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</si>
  <si>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</si>
  <si>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</si>
  <si>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</si>
  <si>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</si>
  <si>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</si>
  <si>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</si>
  <si>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</si>
  <si>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</si>
  <si>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</si>
  <si>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</si>
  <si>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</si>
  <si>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</si>
  <si>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</si>
  <si>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</si>
  <si>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</si>
  <si>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</si>
  <si>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</si>
  <si>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</si>
  <si>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</si>
  <si>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</si>
  <si>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</si>
  <si>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</si>
  <si>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</si>
  <si>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</si>
  <si>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</si>
  <si>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</si>
  <si>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</si>
  <si>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</si>
  <si>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</si>
  <si>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</si>
  <si>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</si>
  <si>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</si>
  <si>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</si>
  <si>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</si>
  <si>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</si>
  <si>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</si>
  <si>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</si>
  <si>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</si>
  <si>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</si>
  <si>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</si>
  <si>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</si>
  <si>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</si>
  <si>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</si>
  <si>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</si>
  <si>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</si>
  <si>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</si>
  <si>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</si>
  <si>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</si>
  <si>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</si>
  <si>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</si>
  <si>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</si>
  <si>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</si>
  <si>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</si>
  <si>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</si>
  <si>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</si>
  <si>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</si>
  <si>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</si>
  <si>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</si>
  <si>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</si>
  <si>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</si>
  <si>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</si>
  <si>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</si>
  <si>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</si>
  <si>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</si>
  <si>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</si>
  <si>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</si>
  <si>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</si>
  <si>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</si>
  <si>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</si>
  <si>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</si>
  <si>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</si>
  <si>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</si>
  <si>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</si>
  <si>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</si>
  <si>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</si>
  <si>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</si>
  <si>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</si>
  <si>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</si>
  <si>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</si>
  <si>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</si>
  <si>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</si>
  <si>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</si>
  <si>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</si>
  <si>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</si>
  <si>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</si>
  <si>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</si>
  <si>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</si>
  <si>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</si>
  <si>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</si>
  <si>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</si>
  <si>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</si>
  <si>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</si>
  <si>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</si>
  <si>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</si>
  <si>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</si>
  <si>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</si>
  <si>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</si>
  <si>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</si>
  <si>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</si>
  <si>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</si>
  <si>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</si>
  <si>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</si>
  <si>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</si>
  <si>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</si>
  <si>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</si>
  <si>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</si>
  <si>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</si>
  <si>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</si>
  <si>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</si>
  <si>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</si>
  <si>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</si>
  <si>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</si>
  <si>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</si>
  <si>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</si>
  <si>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</si>
  <si>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</si>
  <si>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</si>
  <si>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</si>
  <si>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</si>
  <si>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</si>
  <si>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</si>
  <si>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</si>
  <si>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</si>
  <si>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</si>
  <si>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</si>
  <si>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</si>
  <si>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</si>
  <si>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</si>
  <si>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</si>
  <si>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</si>
  <si>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</si>
  <si>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</si>
  <si>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</si>
  <si>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</si>
  <si>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</si>
  <si>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</si>
  <si>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</si>
  <si>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</si>
  <si>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</si>
  <si>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</si>
  <si>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</si>
  <si>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</si>
  <si>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</si>
  <si>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</si>
  <si>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</si>
  <si>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</si>
  <si>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</si>
  <si>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</si>
  <si>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</si>
  <si>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</si>
  <si>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</si>
  <si>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</si>
  <si>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</si>
  <si>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</si>
  <si>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</si>
  <si>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</si>
  <si>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</si>
  <si>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</si>
  <si>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</si>
  <si>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</si>
  <si>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</si>
  <si>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</si>
  <si>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</si>
  <si>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</si>
  <si>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</si>
  <si>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</si>
  <si>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</si>
  <si>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</si>
  <si>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</si>
  <si>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</si>
  <si>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</si>
  <si>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</si>
  <si>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</si>
  <si>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</si>
  <si>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</si>
  <si>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</si>
  <si>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</si>
  <si>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</si>
  <si>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</si>
  <si>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</si>
  <si>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</si>
  <si>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</si>
  <si>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</si>
  <si>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</si>
  <si>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</si>
  <si>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</si>
  <si>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</si>
  <si>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</si>
  <si>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</si>
  <si>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</si>
  <si>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</si>
  <si>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</si>
  <si>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</si>
  <si>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</si>
  <si>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</si>
  <si>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</si>
  <si>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</si>
  <si>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</si>
  <si>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</si>
  <si>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</si>
  <si>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</si>
  <si>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</si>
  <si>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</si>
  <si>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</si>
  <si>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</si>
  <si>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</si>
  <si>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</si>
  <si>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</si>
  <si>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</si>
  <si>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</si>
  <si>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</si>
  <si>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</si>
  <si>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</si>
  <si>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</si>
  <si>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</si>
  <si>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</si>
  <si>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</si>
  <si>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</si>
  <si>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</si>
  <si>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</si>
  <si>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</si>
  <si>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</si>
  <si>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</si>
  <si>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</si>
  <si>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</si>
  <si>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</si>
  <si>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</si>
  <si>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</si>
  <si>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</si>
  <si>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</si>
  <si>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</si>
  <si>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</si>
  <si>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</si>
  <si>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</si>
  <si>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</si>
  <si>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</si>
  <si>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</si>
  <si>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</si>
  <si>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</si>
  <si>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</si>
  <si>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</si>
  <si>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</si>
  <si>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</si>
  <si>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</si>
  <si>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</si>
  <si>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</si>
  <si>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</si>
  <si>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</si>
  <si>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</si>
  <si>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</si>
  <si>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</si>
  <si>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</si>
  <si>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</si>
  <si>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</si>
  <si>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</si>
  <si>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</si>
  <si>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</si>
  <si>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</si>
  <si>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</si>
  <si>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</si>
  <si>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</si>
  <si>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</si>
  <si>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</si>
  <si>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</si>
  <si>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</si>
  <si>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</si>
  <si>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</si>
  <si>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</si>
  <si>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</si>
  <si>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</si>
  <si>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</si>
  <si>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</si>
  <si>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</si>
  <si>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</si>
  <si>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</si>
  <si>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</si>
  <si>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</si>
  <si>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</si>
  <si>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</si>
  <si>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</si>
  <si>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</si>
  <si>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</si>
  <si>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</si>
  <si>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</si>
  <si>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</si>
  <si>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</si>
  <si>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</si>
  <si>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</si>
  <si>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</si>
  <si>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</si>
  <si>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</si>
  <si>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</si>
  <si>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</si>
  <si>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</si>
  <si>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</si>
  <si>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</si>
  <si>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</si>
  <si>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</si>
  <si>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</si>
  <si>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</si>
  <si>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</si>
  <si>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</si>
  <si>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</si>
  <si>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</si>
  <si>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</si>
  <si>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</si>
  <si>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</si>
  <si>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</si>
  <si>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</si>
  <si>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</si>
  <si>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</si>
  <si>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</si>
  <si>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</si>
  <si>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</si>
  <si>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</si>
  <si>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</si>
  <si>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</si>
  <si>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</si>
  <si>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</si>
  <si>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</si>
  <si>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</si>
  <si>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</si>
  <si>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</si>
  <si>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</si>
  <si>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</si>
  <si>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</si>
  <si>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</si>
  <si>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</si>
  <si>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</si>
  <si>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</si>
  <si>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</si>
  <si>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</si>
  <si>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</si>
  <si>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</si>
  <si>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</si>
  <si>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</si>
  <si>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</si>
  <si>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</si>
  <si>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</si>
  <si>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</si>
  <si>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</si>
  <si>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</si>
  <si>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</si>
  <si>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</si>
  <si>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</si>
  <si>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</si>
  <si>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</si>
  <si>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</si>
  <si>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</si>
  <si>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</si>
  <si>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</si>
  <si>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</si>
  <si>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</si>
  <si>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</si>
  <si>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</si>
  <si>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</si>
  <si>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</si>
  <si>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</si>
  <si>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</si>
  <si>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</si>
  <si>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</si>
  <si>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</si>
  <si>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</si>
  <si>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</si>
  <si>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</si>
  <si>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</si>
  <si>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</si>
  <si>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</si>
  <si>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</si>
  <si>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</si>
  <si>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</si>
  <si>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</si>
  <si>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</si>
  <si>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</si>
  <si>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</si>
  <si>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</si>
  <si>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</si>
  <si>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</si>
  <si>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</si>
  <si>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</si>
  <si>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</si>
  <si>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</si>
  <si>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</si>
  <si>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</si>
  <si>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</si>
  <si>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</si>
  <si>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</si>
  <si>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</si>
  <si>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</si>
  <si>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</si>
  <si>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</si>
  <si>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</si>
  <si>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</si>
  <si>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</si>
  <si>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</si>
  <si>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</si>
  <si>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</si>
  <si>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</si>
  <si>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</si>
  <si>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</si>
  <si>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</si>
  <si>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</si>
  <si>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</si>
  <si>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</si>
  <si>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</si>
  <si>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</si>
  <si>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</si>
  <si>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</si>
  <si>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</si>
  <si>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</si>
  <si>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</si>
  <si>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</si>
  <si>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</si>
  <si>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</si>
  <si>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</si>
  <si>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</si>
  <si>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</si>
  <si>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</si>
  <si>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</si>
  <si>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</si>
  <si>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</si>
  <si>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</si>
  <si>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</si>
  <si>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</si>
  <si>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</si>
  <si>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</si>
  <si>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</si>
  <si>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</si>
  <si>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</si>
  <si>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</si>
  <si>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</si>
  <si>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</si>
  <si>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</si>
  <si>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</si>
  <si>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</si>
  <si>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</si>
  <si>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</si>
  <si>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</si>
  <si>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</si>
  <si>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</si>
  <si>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</si>
  <si>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</si>
  <si>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</si>
  <si>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</si>
  <si>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</si>
  <si>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</si>
  <si>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</si>
  <si>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</si>
  <si>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</si>
  <si>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</si>
  <si>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</si>
  <si>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</si>
  <si>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</si>
  <si>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</si>
  <si>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</si>
  <si>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</si>
  <si>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</si>
  <si>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</si>
  <si>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</si>
  <si>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</si>
  <si>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</si>
  <si>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</si>
  <si>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</si>
  <si>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</si>
  <si>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</si>
  <si>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</si>
  <si>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</si>
  <si>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</si>
  <si>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</si>
  <si>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</si>
  <si>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</si>
  <si>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</si>
  <si>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</si>
  <si>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</si>
  <si>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</si>
  <si>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</si>
  <si>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</si>
  <si>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</si>
  <si>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</si>
  <si>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</si>
  <si>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</si>
  <si>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</si>
  <si>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</si>
  <si>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</si>
  <si>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</si>
  <si>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</si>
  <si>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</si>
  <si>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</si>
  <si>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</si>
  <si>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</si>
  <si>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</si>
  <si>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</si>
  <si>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</si>
  <si>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</si>
  <si>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</si>
  <si>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</si>
  <si>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</si>
  <si>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</si>
  <si>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</si>
  <si>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</si>
  <si>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</si>
  <si>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</si>
  <si>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</si>
  <si>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</si>
  <si>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</si>
  <si>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</si>
  <si>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</si>
  <si>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</si>
  <si>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</si>
  <si>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</si>
  <si>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</si>
  <si>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</si>
  <si>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</si>
  <si>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</si>
  <si>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</si>
  <si>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</si>
  <si>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</si>
  <si>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</si>
  <si>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</si>
  <si>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</si>
  <si>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</si>
  <si>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</si>
  <si>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</si>
  <si>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</si>
  <si>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</si>
  <si>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</si>
  <si>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</si>
  <si>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</si>
  <si>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</si>
  <si>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</si>
  <si>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</si>
  <si>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</si>
  <si>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</si>
  <si>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</si>
  <si>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</si>
  <si>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</si>
  <si>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</si>
  <si>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</si>
  <si>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</si>
  <si>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</si>
  <si>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</si>
  <si>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</si>
  <si>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</si>
  <si>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</si>
  <si>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</si>
  <si>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</si>
  <si>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</si>
  <si>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</si>
  <si>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</si>
  <si>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</si>
  <si>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</si>
  <si>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</si>
  <si>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</si>
  <si>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</si>
  <si>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</si>
  <si>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</si>
  <si>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</si>
  <si>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</si>
  <si>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</si>
  <si>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</si>
  <si>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</si>
  <si>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</si>
  <si>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</si>
  <si>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</si>
  <si>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</si>
  <si>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</si>
  <si>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</si>
  <si>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</si>
  <si>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</si>
  <si>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</si>
  <si>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</si>
  <si>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</si>
  <si>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</si>
  <si>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</si>
  <si>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</si>
  <si>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</si>
  <si>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</si>
  <si>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</si>
  <si>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</si>
  <si>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</si>
  <si>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</si>
  <si>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</si>
  <si>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</si>
  <si>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</si>
  <si>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</si>
  <si>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</si>
  <si>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</si>
  <si>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</si>
  <si>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</si>
  <si>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</si>
  <si>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</si>
  <si>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</si>
  <si>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</si>
  <si>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</si>
  <si>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</si>
  <si>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</si>
  <si>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</si>
  <si>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</si>
  <si>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</si>
  <si>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</si>
  <si>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</si>
  <si>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</si>
  <si>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</si>
  <si>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</si>
  <si>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</si>
  <si>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</si>
  <si>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</si>
  <si>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</si>
  <si>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</si>
  <si>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</si>
  <si>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</si>
  <si>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</si>
  <si>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</si>
  <si>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</si>
  <si>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</si>
  <si>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</si>
  <si>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</si>
  <si>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</si>
  <si>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</si>
  <si>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</si>
  <si>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</si>
  <si>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</si>
  <si>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</si>
  <si>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</si>
  <si>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</si>
  <si>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</si>
  <si>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</si>
  <si>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</si>
  <si>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</si>
  <si>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</si>
  <si>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</si>
  <si>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</si>
  <si>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</si>
  <si>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</si>
  <si>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</si>
  <si>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</si>
  <si>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</si>
  <si>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</si>
  <si>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</si>
  <si>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</si>
  <si>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</si>
  <si>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</si>
  <si>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</si>
  <si>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</si>
  <si>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</si>
  <si>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</si>
  <si>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</si>
  <si>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</si>
  <si>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</si>
  <si>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</si>
  <si>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</si>
  <si>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</si>
  <si>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</si>
  <si>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</si>
  <si>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</si>
  <si>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</si>
  <si>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</si>
  <si>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</si>
  <si>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</si>
  <si>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</si>
  <si>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</si>
  <si>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</si>
  <si>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</si>
  <si>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</si>
  <si>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</si>
  <si>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</si>
  <si>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</si>
  <si>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</si>
  <si>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</si>
  <si>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</si>
  <si>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</si>
  <si>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</si>
  <si>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</si>
  <si>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</si>
  <si>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</si>
  <si>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</si>
  <si>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</si>
  <si>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</si>
  <si>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</si>
  <si>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</si>
  <si>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</si>
  <si>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</si>
  <si>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</si>
  <si>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</si>
  <si>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</si>
  <si>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</si>
  <si>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</si>
  <si>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</si>
  <si>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</si>
  <si>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</si>
  <si>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</si>
  <si>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</si>
  <si>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</si>
  <si>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</si>
  <si>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</si>
  <si>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</si>
  <si>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</si>
  <si>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</si>
  <si>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</si>
  <si>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</si>
  <si>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</si>
  <si>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</si>
  <si>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</si>
  <si>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</si>
  <si>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</si>
  <si>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</si>
  <si>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</si>
  <si>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</si>
  <si>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</si>
  <si>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</si>
  <si>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</si>
  <si>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</si>
  <si>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</si>
  <si>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</si>
  <si>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</si>
  <si>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</si>
  <si>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</si>
  <si>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</si>
  <si>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</si>
  <si>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</si>
  <si>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</si>
  <si>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</si>
  <si>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</si>
  <si>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</si>
  <si>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</si>
  <si>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</si>
  <si>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</si>
  <si>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</si>
  <si>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</si>
  <si>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</si>
  <si>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</si>
  <si>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</si>
  <si>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</si>
  <si>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</si>
  <si>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</si>
  <si>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</si>
  <si>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</si>
  <si>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</si>
  <si>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</si>
  <si>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</si>
  <si>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</si>
  <si>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</si>
  <si>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</si>
  <si>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</si>
  <si>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</si>
  <si>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</si>
  <si>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</si>
  <si>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</si>
  <si>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</si>
  <si>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</si>
  <si>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</si>
  <si>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</si>
  <si>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</si>
  <si>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</si>
  <si>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</si>
  <si>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</si>
  <si>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</si>
  <si>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</si>
  <si>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</si>
  <si>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</si>
  <si>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</si>
  <si>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</si>
  <si>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</si>
  <si>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</si>
  <si>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</si>
  <si>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</si>
  <si>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</si>
  <si>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</si>
  <si>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</si>
  <si>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</si>
  <si>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</si>
  <si>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</si>
  <si>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</si>
  <si>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</si>
  <si>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</si>
  <si>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</si>
  <si>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</si>
  <si>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</si>
  <si>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</si>
  <si>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</si>
  <si>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</si>
  <si>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</si>
  <si>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</si>
  <si>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</si>
  <si>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</si>
  <si>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</si>
  <si>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</si>
  <si>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</si>
  <si>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</si>
  <si>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</si>
  <si>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</si>
  <si>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</si>
  <si>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</si>
  <si>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</si>
  <si>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</si>
  <si>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</si>
  <si>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</si>
  <si>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</si>
  <si>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</si>
  <si>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</si>
  <si>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</si>
  <si>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</si>
  <si>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</si>
  <si>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</si>
  <si>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</si>
  <si>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</si>
  <si>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</si>
  <si>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</si>
  <si>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</si>
  <si>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</si>
  <si>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</si>
  <si>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</si>
  <si>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</si>
  <si>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</si>
  <si>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</si>
  <si>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</si>
  <si>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</si>
  <si>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</si>
  <si>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</si>
  <si>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</si>
  <si>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</si>
  <si>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</si>
  <si>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</si>
  <si>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</si>
  <si>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</si>
  <si>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</si>
  <si>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</si>
  <si>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</si>
  <si>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</si>
  <si>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</si>
  <si>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</si>
  <si>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</si>
  <si>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</si>
  <si>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</si>
  <si>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</si>
  <si>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</si>
  <si>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</si>
  <si>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</si>
  <si>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</si>
  <si>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</si>
  <si>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</si>
  <si>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</si>
  <si>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</si>
  <si>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</si>
  <si>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</si>
  <si>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</si>
  <si>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</si>
  <si>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</si>
  <si>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</si>
  <si>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</si>
  <si>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</si>
  <si>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</si>
  <si>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</si>
  <si>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</si>
  <si>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</si>
  <si>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</si>
  <si>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</si>
  <si>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</si>
  <si>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</si>
  <si>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</si>
  <si>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</si>
  <si>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</si>
  <si>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</si>
  <si>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</si>
  <si>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</si>
  <si>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</si>
  <si>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</si>
  <si>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</si>
  <si>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</si>
  <si>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</si>
  <si>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</si>
  <si>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</si>
  <si>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</si>
  <si>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</si>
  <si>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</si>
  <si>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</si>
  <si>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</si>
  <si>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</si>
  <si>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</si>
  <si>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</si>
  <si>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</si>
  <si>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</si>
  <si>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</si>
  <si>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</si>
  <si>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</si>
  <si>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</si>
  <si>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</si>
  <si>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</si>
  <si>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</si>
  <si>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</si>
  <si>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</si>
  <si>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</si>
  <si>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</si>
  <si>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</si>
  <si>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</si>
  <si>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</si>
  <si>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</si>
  <si>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</si>
  <si>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</si>
  <si>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</si>
  <si>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</si>
  <si>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</si>
  <si>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</si>
  <si>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</si>
  <si>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</si>
  <si>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</si>
  <si>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</si>
  <si>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</si>
  <si>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</si>
  <si>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</si>
  <si>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</si>
  <si>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</si>
  <si>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</si>
  <si>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</si>
  <si>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</si>
  <si>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</si>
  <si>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</si>
  <si>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</si>
  <si>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</si>
  <si>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</si>
  <si>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</si>
  <si>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</si>
  <si>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</si>
  <si>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</si>
  <si>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</si>
  <si>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</si>
  <si>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</si>
  <si>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</si>
  <si>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</si>
  <si>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</si>
  <si>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</si>
  <si>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</si>
  <si>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</si>
  <si>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</si>
  <si>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</si>
  <si>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</si>
  <si>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</si>
  <si>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</si>
  <si>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</si>
  <si>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</si>
  <si>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</si>
  <si>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</si>
  <si>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</si>
  <si>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</si>
  <si>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</si>
  <si>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</si>
  <si>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</si>
  <si>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</si>
  <si>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</si>
  <si>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</si>
  <si>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</si>
  <si>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</si>
  <si>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</si>
  <si>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</si>
  <si>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</si>
  <si>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</si>
  <si>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</si>
  <si>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</si>
  <si>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</si>
  <si>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</si>
  <si>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</si>
  <si>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</si>
  <si>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</si>
  <si>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</si>
  <si>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</si>
  <si>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</si>
  <si>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</si>
  <si>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</si>
  <si>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</si>
  <si>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</si>
  <si>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</si>
  <si>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</si>
  <si>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</si>
  <si>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</si>
  <si>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</si>
  <si>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</si>
  <si>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</si>
  <si>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</si>
  <si>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</si>
  <si>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</si>
  <si>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</si>
  <si>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</si>
  <si>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</si>
  <si>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</si>
  <si>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</si>
  <si>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</si>
  <si>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</si>
  <si>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</si>
  <si>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</si>
  <si>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</si>
  <si>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</si>
  <si>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</si>
  <si>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</si>
  <si>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</si>
  <si>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</si>
  <si>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</si>
  <si>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</si>
  <si>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</si>
  <si>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</si>
  <si>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</si>
  <si>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</si>
  <si>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</si>
  <si>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</si>
  <si>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</si>
  <si>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</si>
  <si>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</si>
  <si>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</si>
  <si>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</si>
  <si>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</si>
  <si>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</si>
  <si>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</si>
  <si>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</si>
  <si>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</si>
  <si>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</si>
  <si>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</si>
  <si>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</si>
  <si>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</si>
  <si>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</si>
  <si>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</si>
  <si>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</si>
  <si>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</si>
  <si>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</si>
  <si>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</si>
  <si>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</si>
  <si>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</si>
  <si>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</si>
  <si>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</si>
  <si>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</si>
  <si>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</si>
  <si>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</si>
  <si>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</si>
  <si>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</si>
  <si>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</si>
  <si>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</si>
  <si>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</si>
  <si>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</si>
  <si>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</si>
  <si>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</si>
  <si>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</si>
  <si>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</si>
  <si>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</si>
  <si>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</si>
  <si>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</si>
  <si>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</si>
  <si>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</si>
  <si>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</si>
  <si>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</si>
  <si>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</si>
  <si>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</si>
  <si>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</si>
  <si>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</si>
  <si>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</si>
  <si>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</si>
  <si>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</si>
  <si>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</si>
  <si>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</si>
  <si>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</si>
  <si>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</si>
  <si>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</si>
  <si>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</si>
  <si>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</si>
  <si>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</si>
  <si>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</si>
  <si>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</si>
  <si>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</si>
  <si>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</si>
  <si>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</si>
  <si>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</si>
  <si>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</si>
  <si>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</si>
  <si>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</si>
  <si>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</si>
  <si>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</si>
  <si>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</si>
  <si>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</si>
  <si>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</si>
  <si>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</si>
  <si>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</si>
  <si>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</si>
  <si>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</si>
  <si>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</si>
  <si>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</si>
  <si>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</si>
  <si>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</si>
  <si>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</si>
  <si>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</si>
  <si>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</si>
  <si>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</si>
  <si>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</si>
  <si>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</si>
  <si>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</si>
  <si>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</si>
  <si>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</si>
  <si>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</si>
  <si>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</si>
  <si>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</si>
  <si>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</si>
  <si>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</si>
  <si>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</si>
  <si>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</si>
  <si>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</si>
  <si>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</si>
  <si>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</si>
  <si>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</si>
  <si>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</si>
  <si>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</si>
  <si>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</si>
  <si>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</si>
  <si>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</si>
  <si>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</si>
  <si>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</si>
  <si>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</si>
  <si>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</si>
  <si>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</si>
  <si>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</si>
  <si>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</si>
  <si>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</si>
  <si>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</si>
  <si>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</si>
  <si>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</si>
  <si>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</si>
  <si>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</si>
  <si>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</si>
  <si>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</si>
  <si>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</si>
  <si>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</si>
  <si>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</si>
  <si>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</si>
  <si>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</si>
  <si>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</si>
  <si>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</si>
  <si>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</si>
  <si>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</si>
  <si>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</si>
  <si>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</si>
  <si>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</si>
  <si>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</si>
  <si>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</si>
  <si>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</si>
  <si>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</si>
  <si>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</si>
  <si>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</si>
  <si>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</si>
  <si>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</si>
  <si>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</si>
  <si>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</si>
  <si>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</si>
  <si>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</si>
  <si>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</si>
  <si>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</si>
  <si>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</si>
  <si>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</si>
  <si>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</si>
  <si>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</si>
  <si>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</si>
  <si>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</si>
  <si>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</si>
  <si>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</si>
  <si>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</si>
  <si>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</si>
  <si>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</si>
  <si>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</si>
  <si>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</si>
  <si>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</si>
  <si>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</si>
  <si>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</si>
  <si>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</si>
  <si>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</si>
  <si>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</si>
  <si>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</si>
  <si>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</si>
  <si>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</si>
  <si>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</si>
  <si>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</si>
  <si>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</si>
  <si>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</si>
  <si>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</si>
  <si>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</si>
  <si>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</si>
  <si>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</si>
  <si>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</si>
  <si>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</si>
  <si>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</si>
  <si>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</si>
  <si>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</si>
  <si>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</si>
  <si>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</si>
  <si>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</si>
  <si>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</si>
  <si>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</si>
  <si>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</si>
  <si>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</si>
  <si>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</si>
  <si>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</si>
  <si>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</si>
  <si>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</si>
  <si>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</si>
  <si>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</si>
  <si>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</si>
  <si>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</si>
  <si>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</si>
  <si>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</si>
  <si>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</si>
  <si>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</si>
  <si>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</si>
  <si>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</si>
  <si>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</si>
  <si>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</si>
  <si>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</si>
  <si>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</si>
  <si>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</si>
  <si>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</si>
  <si>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</si>
  <si>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</si>
  <si>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</si>
  <si>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</si>
  <si>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</si>
  <si>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</si>
  <si>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</si>
  <si>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</si>
  <si>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</si>
  <si>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</si>
  <si>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</si>
  <si>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</si>
  <si>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</si>
  <si>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</si>
  <si>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</si>
  <si>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</si>
  <si>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</si>
  <si>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</si>
  <si>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</si>
  <si>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</si>
  <si>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</si>
  <si>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</si>
  <si>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</si>
  <si>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</si>
  <si>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</si>
  <si>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</si>
  <si>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</si>
  <si>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</si>
  <si>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</si>
  <si>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</si>
  <si>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</si>
  <si>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</si>
  <si>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</si>
  <si>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</si>
  <si>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</si>
  <si>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</si>
  <si>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</si>
  <si>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</si>
  <si>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</si>
  <si>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</si>
  <si>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</si>
  <si>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</si>
  <si>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</si>
  <si>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</si>
  <si>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</si>
  <si>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</si>
  <si>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</si>
  <si>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</si>
  <si>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</si>
  <si>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</si>
  <si>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</si>
  <si>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</si>
  <si>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</si>
  <si>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</si>
  <si>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</si>
  <si>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</si>
  <si>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</si>
  <si>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</si>
  <si>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</si>
  <si>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</si>
  <si>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</si>
  <si>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</si>
  <si>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</si>
  <si>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</si>
  <si>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</si>
  <si>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</si>
  <si>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</si>
  <si>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</si>
  <si>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</si>
  <si>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</si>
  <si>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</si>
  <si>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</si>
  <si>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</si>
  <si>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</si>
  <si>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</si>
  <si>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</si>
  <si>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</si>
  <si>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</si>
  <si>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</si>
  <si>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</si>
  <si>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</si>
  <si>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</si>
  <si>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</si>
  <si>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</si>
  <si>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</si>
  <si>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</si>
  <si>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</si>
  <si>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</si>
  <si>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</si>
  <si>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</si>
  <si>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</si>
  <si>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</si>
  <si>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</si>
  <si>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</si>
  <si>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</si>
  <si>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</si>
  <si>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</si>
  <si>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</si>
  <si>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</si>
  <si>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</si>
  <si>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</si>
  <si>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</si>
  <si>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</si>
  <si>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</si>
  <si>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</si>
  <si>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</si>
  <si>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</si>
  <si>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</si>
  <si>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</si>
  <si>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</si>
  <si>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</si>
  <si>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</si>
  <si>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</si>
  <si>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</si>
  <si>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</si>
  <si>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</si>
  <si>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</si>
  <si>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</si>
  <si>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</si>
  <si>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</si>
  <si>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</si>
  <si>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</si>
  <si>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</si>
  <si>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</si>
  <si>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</si>
  <si>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</si>
  <si>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</si>
  <si>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</si>
  <si>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</si>
  <si>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</si>
  <si>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</si>
  <si>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</si>
  <si>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</si>
  <si>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</si>
  <si>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</si>
  <si>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</si>
  <si>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</si>
  <si>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</si>
  <si>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</si>
  <si>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</si>
  <si>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</si>
  <si>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</si>
  <si>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</si>
  <si>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</si>
  <si>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</si>
  <si>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</si>
  <si>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</si>
  <si>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</si>
  <si>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</si>
  <si>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</si>
  <si>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</si>
  <si>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</si>
  <si>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</si>
  <si>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</si>
  <si>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</si>
  <si>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</si>
  <si>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</si>
  <si>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</si>
  <si>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</si>
  <si>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</si>
  <si>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</si>
  <si>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</si>
  <si>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</si>
  <si>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</si>
  <si>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</si>
  <si>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</si>
  <si>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</si>
  <si>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</si>
  <si>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</si>
  <si>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</si>
  <si>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</si>
  <si>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</si>
  <si>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</si>
  <si>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</si>
  <si>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</si>
  <si>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</si>
  <si>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</si>
  <si>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</si>
  <si>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</si>
  <si>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</si>
  <si>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</si>
  <si>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</si>
  <si>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</si>
  <si>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</si>
  <si>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</si>
  <si>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</si>
  <si>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</si>
  <si>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</si>
  <si>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</si>
  <si>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</si>
  <si>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</si>
  <si>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</si>
  <si>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</si>
  <si>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</si>
  <si>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</si>
  <si>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</si>
  <si>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</si>
  <si>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</si>
  <si>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</si>
  <si>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</si>
  <si>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</si>
  <si>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</si>
  <si>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</si>
  <si>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</si>
  <si>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</si>
  <si>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</si>
  <si>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</si>
  <si>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</si>
  <si>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</si>
  <si>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</si>
  <si>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</si>
  <si>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</si>
  <si>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</si>
  <si>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</si>
  <si>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</si>
  <si>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</si>
  <si>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</si>
  <si>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</si>
  <si>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</si>
  <si>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</si>
  <si>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</si>
  <si>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</si>
  <si>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</si>
  <si>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</si>
  <si>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</si>
  <si>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</si>
  <si>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</si>
  <si>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</si>
  <si>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</si>
  <si>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</si>
  <si>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</si>
  <si>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</si>
  <si>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</si>
  <si>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</si>
  <si>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</si>
  <si>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</si>
  <si>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</si>
  <si>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</si>
  <si>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</si>
  <si>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</si>
  <si>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</si>
  <si>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</si>
  <si>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</si>
  <si>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</si>
  <si>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</si>
  <si>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</si>
  <si>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</si>
  <si>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</si>
  <si>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</si>
  <si>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</si>
  <si>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</si>
  <si>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</si>
  <si>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</si>
  <si>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</si>
  <si>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</si>
  <si>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</si>
  <si>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</si>
  <si>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</si>
  <si>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</si>
  <si>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</si>
  <si>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</si>
  <si>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</si>
  <si>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</si>
  <si>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</si>
  <si>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</si>
  <si>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</si>
  <si>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</si>
  <si>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</si>
  <si>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</si>
  <si>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</si>
  <si>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</si>
  <si>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</si>
  <si>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</si>
  <si>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</si>
  <si>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</si>
  <si>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</si>
  <si>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</si>
  <si>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</si>
  <si>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</si>
  <si>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</si>
  <si>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</si>
  <si>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</si>
  <si>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</si>
  <si>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</si>
  <si>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</si>
  <si>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</si>
  <si>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</si>
  <si>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</si>
  <si>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</si>
  <si>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</si>
  <si>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</si>
  <si>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</si>
  <si>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</si>
  <si>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</si>
  <si>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</si>
  <si>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</si>
  <si>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</si>
  <si>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</si>
  <si>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</si>
  <si>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</si>
  <si>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</si>
  <si>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</si>
  <si>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</si>
  <si>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</si>
  <si>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</si>
  <si>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</si>
  <si>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</si>
  <si>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</si>
  <si>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</si>
  <si>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</si>
  <si>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</si>
  <si>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</si>
  <si>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</si>
  <si>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</si>
  <si>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</si>
  <si>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</si>
  <si>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</si>
  <si>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</si>
  <si>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</si>
  <si>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</si>
  <si>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</si>
  <si>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</si>
  <si>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</si>
  <si>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</si>
  <si>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</si>
  <si>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</si>
  <si>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</si>
  <si>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</si>
  <si>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</si>
  <si>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</si>
  <si>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</si>
  <si>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</si>
  <si>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</si>
  <si>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</si>
  <si>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</si>
  <si>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</si>
  <si>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</si>
  <si>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</si>
  <si>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</si>
  <si>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</si>
  <si>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</si>
  <si>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</si>
  <si>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</si>
  <si>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</si>
  <si>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</si>
  <si>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</si>
  <si>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</si>
  <si>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</si>
  <si>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</si>
  <si>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</si>
  <si>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</si>
  <si>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</si>
  <si>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</si>
  <si>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</si>
  <si>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</si>
  <si>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</si>
  <si>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</si>
  <si>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</si>
  <si>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</si>
  <si>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</si>
  <si>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</si>
  <si>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</si>
  <si>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</si>
  <si>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</si>
  <si>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</si>
  <si>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</si>
  <si>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</si>
  <si>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</si>
  <si>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</si>
  <si>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</si>
  <si>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</si>
  <si>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</si>
  <si>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</si>
  <si>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</si>
  <si>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</si>
  <si>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</si>
  <si>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</si>
  <si>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</si>
  <si>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</si>
  <si>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</si>
  <si>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</si>
  <si>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</si>
  <si>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</si>
  <si>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</si>
  <si>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</si>
  <si>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</si>
  <si>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</si>
  <si>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</si>
  <si>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</si>
  <si>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</si>
  <si>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</si>
  <si>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</si>
  <si>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</si>
  <si>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</si>
  <si>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</si>
  <si>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</si>
  <si>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</si>
  <si>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</si>
  <si>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</si>
  <si>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</si>
  <si>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</si>
  <si>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</si>
  <si>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</si>
  <si>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</si>
  <si>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</si>
  <si>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</si>
  <si>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</si>
  <si>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</si>
  <si>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</si>
  <si>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</si>
  <si>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</si>
  <si>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</si>
  <si>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</si>
  <si>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</si>
  <si>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</si>
  <si>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</si>
  <si>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</si>
  <si>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</si>
  <si>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</si>
  <si>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</si>
  <si>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</si>
  <si>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</si>
  <si>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</si>
  <si>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</si>
  <si>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</si>
  <si>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</si>
  <si>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</si>
  <si>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</si>
  <si>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</si>
  <si>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</si>
  <si>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</si>
  <si>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</si>
  <si>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</si>
  <si>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</si>
  <si>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</si>
  <si>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</si>
  <si>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</si>
  <si>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</si>
  <si>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</si>
  <si>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</si>
  <si>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</si>
  <si>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</si>
  <si>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</si>
  <si>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</si>
  <si>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</si>
  <si>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</si>
  <si>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</si>
  <si>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</si>
  <si>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</si>
  <si>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</si>
  <si>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</si>
  <si>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</si>
  <si>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</si>
  <si>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</si>
  <si>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</si>
  <si>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</si>
  <si>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</si>
  <si>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</si>
  <si>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</si>
  <si>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</si>
  <si>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</si>
  <si>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</si>
  <si>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</si>
  <si>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</si>
  <si>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</si>
  <si>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</si>
  <si>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</si>
  <si>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</si>
  <si>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</si>
  <si>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</si>
  <si>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</si>
  <si>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</si>
  <si>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</si>
  <si>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</si>
  <si>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</si>
  <si>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</si>
  <si>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</si>
  <si>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</si>
  <si>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</si>
  <si>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</si>
  <si>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</si>
  <si>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</si>
  <si>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</si>
  <si>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</si>
  <si>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</si>
  <si>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</si>
  <si>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</si>
  <si>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</si>
  <si>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</si>
  <si>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</si>
  <si>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</si>
  <si>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</si>
  <si>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</si>
  <si>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</si>
  <si>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</si>
  <si>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</si>
  <si>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</si>
  <si>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</si>
  <si>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</si>
  <si>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</si>
  <si>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</si>
  <si>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</si>
  <si>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</si>
  <si>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</si>
  <si>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</si>
  <si>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</si>
  <si>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</si>
  <si>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</si>
  <si>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</si>
  <si>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</si>
  <si>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</si>
  <si>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</si>
  <si>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</si>
  <si>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</si>
  <si>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</si>
  <si>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</si>
  <si>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</si>
  <si>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</si>
  <si>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</si>
  <si>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</si>
  <si>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</si>
  <si>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</si>
  <si>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</si>
  <si>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</si>
  <si>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</si>
  <si>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</si>
  <si>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</si>
  <si>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</si>
  <si>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</si>
  <si>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</si>
  <si>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</si>
  <si>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</si>
  <si>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</si>
  <si>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</si>
  <si>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</si>
  <si>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</si>
  <si>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</si>
  <si>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</si>
  <si>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</si>
  <si>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</si>
  <si>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</si>
  <si>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</si>
  <si>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</si>
  <si>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</si>
  <si>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</si>
  <si>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</si>
  <si>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</si>
  <si>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</si>
  <si>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</si>
  <si>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</si>
  <si>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</si>
  <si>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</si>
  <si>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</si>
  <si>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</si>
  <si>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</si>
  <si>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</si>
  <si>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</si>
  <si>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</si>
  <si>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</si>
  <si>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</si>
  <si>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</si>
  <si>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</si>
  <si>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</si>
  <si>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</si>
  <si>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</si>
  <si>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</si>
  <si>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</si>
  <si>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</si>
  <si>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</si>
  <si>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</si>
  <si>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</si>
  <si>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</si>
  <si>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</si>
  <si>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</si>
  <si>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</si>
  <si>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</si>
  <si>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</si>
  <si>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</si>
  <si>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</si>
  <si>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</si>
  <si>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</si>
  <si>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</si>
  <si>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</si>
  <si>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</si>
  <si>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</si>
  <si>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</si>
  <si>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</si>
  <si>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</si>
  <si>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</si>
  <si>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</si>
  <si>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</si>
  <si>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</si>
  <si>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</si>
  <si>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</si>
  <si>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</si>
  <si>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</si>
  <si>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</si>
  <si>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</si>
  <si>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</si>
  <si>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</si>
  <si>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</si>
  <si>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</si>
  <si>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</si>
  <si>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</si>
  <si>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</si>
  <si>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</si>
  <si>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</si>
  <si>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</si>
  <si>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</si>
  <si>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</si>
  <si>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</si>
  <si>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</si>
  <si>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</si>
  <si>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</si>
  <si>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</si>
  <si>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</si>
  <si>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</si>
  <si>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</si>
  <si>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</si>
  <si>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</si>
  <si>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</si>
  <si>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</si>
  <si>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</si>
  <si>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</si>
  <si>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</si>
  <si>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</si>
  <si>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</si>
  <si>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</si>
  <si>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</si>
  <si>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</si>
  <si>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</si>
  <si>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</si>
  <si>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</si>
  <si>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</si>
  <si>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</si>
  <si>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</si>
  <si>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</si>
  <si>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</si>
  <si>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</si>
  <si>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</si>
  <si>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</si>
  <si>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</si>
  <si>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</si>
  <si>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</si>
  <si>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</si>
  <si>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</si>
  <si>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</si>
  <si>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</si>
  <si>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</si>
  <si>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</si>
  <si>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</si>
  <si>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</si>
  <si>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</si>
  <si>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</si>
  <si>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</si>
  <si>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</si>
  <si>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</si>
  <si>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</si>
  <si>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</si>
  <si>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</si>
  <si>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</si>
  <si>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</si>
  <si>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</si>
  <si>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</si>
  <si>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</si>
  <si>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</si>
  <si>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</si>
  <si>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</si>
  <si>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</si>
  <si>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</si>
  <si>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</si>
  <si>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</si>
  <si>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</si>
  <si>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</si>
  <si>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</si>
  <si>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</si>
  <si>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</si>
  <si>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</si>
  <si>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</si>
  <si>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</si>
  <si>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</si>
  <si>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</si>
  <si>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</si>
  <si>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</si>
  <si>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</si>
  <si>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</si>
  <si>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</si>
  <si>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</si>
  <si>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</si>
  <si>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</si>
  <si>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</si>
  <si>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</si>
  <si>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</si>
  <si>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</si>
  <si>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</si>
  <si>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</si>
  <si>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</si>
  <si>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</si>
  <si>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</si>
  <si>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</si>
  <si>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</si>
  <si>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</si>
  <si>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</si>
  <si>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</si>
  <si>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</si>
  <si>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</si>
  <si>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</si>
  <si>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</si>
  <si>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</si>
  <si>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</si>
  <si>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</si>
  <si>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</si>
  <si>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</si>
  <si>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</si>
  <si>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</si>
  <si>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</si>
  <si>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</si>
  <si>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</si>
  <si>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</si>
  <si>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</si>
  <si>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</si>
  <si>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</si>
  <si>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</si>
  <si>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</si>
  <si>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</si>
  <si>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</si>
  <si>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</si>
  <si>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</si>
  <si>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</si>
  <si>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</si>
  <si>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</si>
  <si>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</si>
  <si>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</si>
  <si>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</si>
  <si>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</si>
  <si>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</si>
  <si>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</si>
  <si>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</si>
  <si>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</si>
  <si>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</si>
  <si>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</si>
  <si>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</si>
  <si>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</si>
  <si>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</si>
  <si>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</si>
  <si>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</si>
  <si>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</si>
  <si>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</si>
  <si>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</si>
  <si>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</si>
  <si>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</si>
  <si>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</si>
  <si>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</si>
  <si>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</si>
  <si>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</si>
  <si>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</si>
  <si>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</si>
  <si>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</si>
  <si>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</si>
  <si>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</si>
  <si>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</si>
  <si>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</si>
  <si>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</si>
  <si>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</si>
  <si>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</si>
  <si>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</si>
  <si>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</si>
  <si>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</si>
  <si>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</si>
  <si>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</si>
  <si>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</si>
  <si>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</si>
  <si>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</si>
  <si>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</si>
  <si>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</si>
  <si>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</si>
  <si>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</si>
  <si>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</si>
  <si>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</si>
  <si>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</si>
  <si>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</si>
  <si>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</si>
  <si>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</si>
  <si>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</si>
  <si>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</si>
  <si>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</si>
  <si>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</si>
  <si>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</si>
  <si>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</si>
  <si>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</si>
  <si>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</si>
  <si>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</si>
  <si>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</si>
  <si>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</si>
  <si>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</si>
  <si>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</si>
  <si>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</si>
  <si>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</si>
  <si>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</si>
  <si>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</si>
  <si>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</si>
  <si>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</si>
  <si>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</si>
  <si>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</si>
  <si>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</si>
  <si>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</si>
  <si>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</si>
  <si>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</si>
  <si>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</si>
  <si>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</si>
  <si>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</si>
  <si>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</si>
  <si>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</si>
  <si>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</si>
  <si>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</si>
  <si>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</si>
  <si>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</si>
  <si>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</si>
  <si>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</si>
  <si>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</si>
  <si>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</si>
  <si>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</si>
  <si>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</si>
  <si>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</si>
  <si>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</si>
  <si>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</si>
  <si>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</si>
  <si>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</si>
  <si>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</si>
  <si>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</si>
  <si>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</si>
  <si>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</si>
  <si>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</si>
  <si>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</si>
  <si>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</si>
  <si>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</si>
  <si>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</si>
  <si>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</si>
  <si>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</si>
  <si>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</si>
  <si>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</si>
  <si>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</si>
  <si>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</si>
  <si>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</si>
  <si>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</si>
  <si>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</si>
  <si>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</si>
  <si>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</si>
  <si>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</si>
  <si>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</si>
  <si>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</si>
  <si>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</si>
  <si>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</si>
  <si>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</si>
  <si>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</si>
  <si>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</si>
  <si>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</si>
  <si>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</si>
  <si>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</si>
  <si>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</si>
  <si>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</si>
  <si>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</si>
  <si>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</si>
  <si>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</si>
  <si>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</si>
  <si>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</si>
  <si>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</si>
  <si>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</si>
  <si>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</si>
  <si>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</si>
  <si>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</si>
  <si>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</si>
  <si>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</si>
  <si>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</si>
  <si>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</si>
  <si>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</si>
  <si>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</si>
  <si>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</si>
  <si>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</si>
  <si>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</si>
  <si>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</si>
  <si>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</si>
  <si>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</si>
  <si>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</si>
  <si>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</si>
  <si>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</si>
  <si>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</si>
  <si>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</si>
  <si>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</si>
  <si>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</si>
  <si>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</si>
  <si>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</si>
  <si>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</si>
  <si>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</si>
  <si>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</si>
  <si>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</si>
  <si>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</si>
  <si>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</si>
  <si>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</si>
  <si>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</si>
  <si>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</si>
  <si>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</si>
  <si>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</si>
  <si>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</si>
  <si>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</si>
  <si>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</si>
  <si>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</si>
  <si>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</si>
  <si>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</si>
  <si>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</si>
  <si>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</si>
  <si>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</si>
  <si>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</si>
  <si>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</si>
  <si>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</si>
  <si>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</si>
  <si>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</si>
  <si>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</si>
  <si>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</si>
  <si>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</si>
  <si>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</si>
  <si>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</si>
  <si>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</si>
  <si>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</si>
  <si>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</si>
  <si>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</si>
  <si>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</si>
  <si>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</si>
  <si>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</si>
  <si>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</si>
  <si>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</si>
  <si>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</si>
  <si>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</si>
  <si>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</si>
  <si>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</si>
  <si>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</si>
  <si>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</si>
  <si>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</si>
  <si>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</si>
  <si>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</si>
  <si>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</si>
  <si>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</si>
  <si>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</si>
  <si>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</si>
  <si>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</si>
  <si>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</si>
  <si>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</si>
  <si>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</si>
  <si>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</si>
  <si>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</si>
  <si>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</si>
  <si>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</si>
  <si>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</si>
  <si>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</si>
  <si>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</si>
  <si>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</si>
  <si>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</si>
  <si>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</si>
  <si>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</si>
  <si>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</si>
  <si>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</si>
  <si>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</si>
  <si>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</si>
  <si>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</si>
  <si>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</si>
  <si>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</si>
  <si>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</si>
  <si>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</si>
  <si>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</si>
  <si>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</si>
  <si>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</si>
  <si>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</si>
  <si>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</si>
  <si>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</si>
  <si>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</si>
  <si>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</si>
  <si>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</si>
  <si>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</si>
  <si>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</si>
  <si>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</si>
  <si>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</si>
  <si>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</si>
  <si>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</si>
  <si>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</si>
  <si>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</si>
  <si>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</si>
  <si>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</si>
  <si>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</si>
  <si>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</si>
  <si>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</si>
  <si>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</si>
  <si>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</si>
  <si>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</si>
  <si>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</si>
  <si>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</si>
  <si>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</si>
  <si>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</si>
  <si>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</si>
  <si>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</si>
  <si>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</si>
  <si>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</si>
  <si>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</si>
  <si>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</si>
  <si>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</si>
  <si>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</si>
  <si>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</si>
  <si>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</si>
  <si>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</si>
  <si>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</si>
  <si>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</si>
  <si>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</si>
  <si>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</si>
  <si>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</si>
  <si>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</si>
  <si>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</si>
  <si>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</si>
  <si>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</si>
  <si>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</si>
  <si>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</si>
  <si>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</si>
  <si>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</si>
  <si>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</si>
  <si>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</si>
  <si>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</si>
  <si>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</si>
  <si>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</si>
  <si>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</si>
  <si>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</si>
  <si>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</si>
  <si>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</si>
  <si>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</si>
  <si>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</si>
  <si>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</si>
  <si>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</si>
  <si>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</si>
  <si>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</si>
  <si>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</si>
  <si>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</si>
  <si>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</si>
  <si>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</si>
  <si>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</si>
  <si>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</si>
  <si>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</si>
  <si>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</si>
  <si>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</si>
  <si>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</si>
  <si>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</si>
  <si>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</si>
  <si>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</si>
  <si>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</si>
  <si>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</si>
  <si>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</si>
  <si>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</si>
  <si>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</si>
  <si>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</si>
  <si>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</si>
  <si>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</si>
  <si>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</si>
  <si>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</si>
  <si>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</si>
  <si>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</si>
  <si>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</si>
  <si>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</si>
  <si>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</si>
  <si>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</si>
  <si>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</si>
  <si>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</si>
  <si>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</si>
  <si>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</si>
  <si>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</si>
  <si>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</si>
  <si>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</si>
  <si>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</si>
  <si>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</si>
  <si>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</si>
  <si>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</si>
  <si>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</si>
  <si>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</si>
  <si>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</si>
  <si>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</si>
  <si>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</si>
  <si>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</si>
  <si>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</si>
  <si>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</si>
  <si>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</si>
  <si>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</si>
  <si>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</si>
  <si>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</si>
  <si>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</si>
  <si>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</si>
  <si>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</si>
  <si>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</si>
  <si>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</si>
  <si>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</si>
  <si>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</si>
  <si>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</si>
  <si>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</si>
  <si>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</si>
  <si>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</si>
  <si>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</si>
  <si>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</si>
  <si>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</si>
  <si>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</si>
  <si>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</si>
  <si>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</si>
  <si>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</si>
  <si>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</si>
  <si>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</si>
  <si>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</si>
  <si>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</si>
  <si>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</si>
  <si>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</si>
  <si>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</si>
  <si>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</si>
  <si>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</si>
  <si>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</si>
  <si>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</si>
  <si>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</si>
  <si>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</si>
  <si>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</si>
  <si>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</si>
  <si>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</si>
  <si>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</si>
  <si>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</si>
  <si>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</si>
  <si>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</si>
  <si>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</si>
  <si>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</si>
  <si>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</si>
  <si>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</si>
  <si>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</si>
  <si>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</si>
  <si>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</si>
  <si>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</si>
  <si>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</si>
  <si>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</si>
  <si>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</si>
  <si>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</si>
  <si>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</si>
  <si>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</si>
  <si>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</si>
  <si>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</si>
  <si>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</si>
  <si>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</si>
  <si>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</si>
  <si>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</si>
  <si>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</si>
  <si>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</si>
  <si>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</si>
  <si>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</si>
  <si>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</si>
  <si>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</si>
  <si>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</si>
  <si>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</si>
  <si>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</si>
  <si>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</si>
  <si>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</si>
  <si>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</si>
  <si>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</si>
  <si>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</si>
  <si>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</si>
  <si>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</si>
  <si>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</si>
  <si>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</si>
  <si>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</si>
  <si>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</si>
  <si>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</si>
  <si>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</si>
  <si>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</si>
  <si>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</si>
  <si>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</si>
  <si>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</si>
  <si>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</si>
  <si>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</si>
  <si>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</si>
  <si>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</si>
  <si>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</si>
  <si>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</si>
  <si>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</si>
  <si>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</si>
  <si>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</si>
  <si>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</si>
  <si>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</si>
  <si>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</si>
  <si>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</si>
  <si>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</si>
  <si>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</si>
  <si>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</si>
  <si>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</si>
  <si>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</si>
  <si>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</si>
  <si>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</si>
  <si>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</si>
  <si>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</si>
  <si>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</si>
  <si>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</si>
  <si>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</si>
  <si>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</si>
  <si>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</si>
  <si>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</si>
  <si>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</si>
  <si>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</si>
  <si>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</si>
  <si>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</si>
  <si>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</si>
  <si>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</si>
  <si>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</si>
  <si>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</si>
  <si>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</si>
  <si>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</si>
  <si>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</si>
  <si>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</si>
  <si>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</si>
  <si>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</si>
  <si>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</si>
  <si>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</si>
  <si>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</si>
  <si>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</si>
  <si>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</si>
  <si>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</si>
  <si>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</si>
  <si>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</si>
  <si>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</si>
  <si>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</si>
  <si>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</si>
  <si>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</si>
  <si>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</si>
  <si>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</si>
  <si>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</si>
  <si>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</si>
  <si>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</si>
  <si>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</si>
  <si>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</si>
  <si>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</si>
  <si>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</si>
  <si>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</si>
  <si>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</si>
  <si>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</si>
  <si>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</si>
  <si>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</si>
  <si>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</si>
  <si>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</si>
  <si>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</si>
  <si>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</si>
  <si>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</si>
  <si>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</si>
  <si>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</si>
  <si>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</si>
  <si>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</si>
  <si>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</si>
  <si>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</si>
  <si>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</si>
  <si>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</si>
  <si>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</si>
  <si>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</si>
  <si>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</si>
  <si>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</si>
  <si>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</si>
  <si>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</si>
  <si>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</si>
  <si>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</si>
  <si>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</si>
  <si>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</si>
  <si>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</si>
  <si>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</si>
  <si>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</si>
  <si>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</si>
  <si>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</si>
  <si>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</si>
  <si>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</si>
  <si>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</si>
  <si>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</si>
  <si>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</si>
  <si>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</si>
  <si>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</si>
  <si>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</si>
  <si>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</si>
  <si>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</si>
  <si>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</si>
  <si>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</si>
  <si>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</si>
  <si>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</si>
  <si>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</si>
  <si>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</si>
  <si>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</si>
  <si>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</si>
  <si>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</si>
  <si>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</si>
  <si>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</si>
  <si>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</si>
  <si>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</si>
  <si>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</si>
  <si>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</si>
  <si>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</si>
  <si>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</si>
  <si>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</si>
  <si>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</si>
  <si>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</si>
  <si>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</si>
  <si>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</si>
  <si>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</si>
  <si>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</si>
  <si>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</si>
  <si>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</si>
  <si>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</si>
  <si>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</si>
  <si>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</si>
  <si>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</si>
  <si>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</si>
  <si>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</si>
  <si>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</si>
  <si>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</si>
  <si>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</si>
  <si>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</si>
  <si>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</si>
  <si>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</si>
  <si>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</si>
  <si>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</si>
  <si>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</si>
  <si>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</si>
  <si>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</si>
  <si>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</si>
  <si>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</si>
  <si>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</si>
  <si>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</si>
  <si>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</si>
  <si>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</si>
  <si>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</si>
  <si>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</si>
  <si>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</si>
  <si>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</si>
  <si>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</si>
  <si>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</si>
  <si>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</si>
  <si>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</si>
  <si>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</si>
  <si>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</si>
  <si>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</si>
  <si>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</si>
  <si>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</si>
  <si>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</si>
  <si>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</si>
  <si>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</si>
  <si>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</si>
  <si>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</si>
  <si>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</si>
  <si>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</si>
  <si>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</si>
  <si>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</si>
  <si>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</si>
  <si>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</si>
  <si>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</si>
  <si>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</si>
  <si>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</si>
  <si>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</si>
  <si>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</si>
  <si>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</si>
  <si>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</si>
  <si>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</si>
  <si>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</si>
  <si>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</si>
  <si>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</si>
  <si>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</si>
  <si>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</si>
  <si>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</si>
  <si>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</si>
  <si>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</si>
  <si>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</si>
  <si>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</si>
  <si>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</si>
  <si>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</si>
  <si>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</si>
  <si>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</si>
  <si>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</si>
  <si>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</si>
  <si>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</si>
  <si>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</si>
  <si>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</si>
  <si>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</si>
  <si>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</si>
  <si>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</si>
  <si>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</si>
  <si>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</si>
  <si>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</si>
  <si>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</si>
  <si>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</si>
  <si>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</si>
  <si>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</si>
  <si>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</si>
  <si>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</si>
  <si>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</si>
  <si>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</si>
  <si>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</si>
  <si>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</si>
  <si>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</si>
  <si>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</si>
  <si>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</si>
  <si>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</si>
  <si>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</si>
  <si>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</si>
  <si>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</si>
  <si>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</si>
  <si>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</si>
  <si>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</si>
  <si>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</si>
  <si>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</si>
  <si>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</si>
  <si>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</si>
  <si>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</si>
  <si>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</si>
  <si>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</si>
  <si>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</si>
  <si>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</si>
  <si>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</si>
  <si>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</si>
  <si>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</si>
  <si>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</si>
  <si>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</si>
  <si>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</si>
  <si>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</si>
  <si>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</si>
  <si>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</si>
  <si>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</si>
  <si>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</si>
  <si>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</si>
  <si>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</si>
  <si>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</si>
  <si>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</si>
  <si>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</si>
  <si>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</si>
  <si>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</si>
  <si>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</si>
  <si>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</si>
  <si>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</si>
  <si>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</si>
  <si>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</si>
  <si>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</si>
  <si>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</si>
  <si>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</si>
  <si>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</si>
  <si>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</si>
  <si>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</si>
  <si>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</si>
  <si>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</si>
  <si>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</si>
  <si>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</si>
  <si>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</si>
  <si>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</si>
  <si>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</si>
  <si>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</si>
  <si>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</si>
  <si>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</si>
  <si>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</si>
  <si>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</si>
  <si>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</si>
  <si>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</si>
  <si>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</si>
  <si>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</si>
  <si>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</si>
  <si>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</si>
  <si>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</si>
  <si>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</si>
  <si>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</si>
  <si>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</si>
  <si>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</si>
  <si>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</si>
  <si>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</si>
  <si>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</si>
  <si>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</si>
  <si>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</si>
  <si>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</si>
  <si>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</si>
  <si>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</si>
  <si>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</si>
  <si>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</si>
  <si>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</si>
  <si>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</si>
  <si>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</si>
  <si>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</si>
  <si>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</si>
  <si>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</si>
  <si>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</si>
  <si>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</si>
  <si>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</si>
  <si>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</si>
  <si>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</si>
  <si>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</si>
  <si>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</si>
  <si>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</si>
  <si>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</si>
  <si>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</si>
  <si>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</si>
  <si>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</si>
  <si>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</si>
  <si>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</si>
  <si>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</si>
  <si>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</si>
  <si>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</si>
  <si>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</si>
  <si>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</si>
  <si>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</si>
  <si>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</si>
  <si>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</si>
  <si>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</si>
  <si>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</si>
  <si>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</si>
  <si>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</si>
  <si>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</si>
  <si>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</si>
  <si>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</si>
  <si>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</si>
  <si>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</si>
  <si>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</si>
  <si>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</si>
  <si>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</si>
  <si>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</si>
  <si>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</si>
  <si>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</si>
  <si>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</si>
  <si>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</si>
  <si>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</si>
  <si>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</si>
  <si>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</si>
  <si>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</si>
  <si>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</si>
  <si>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</si>
  <si>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</si>
  <si>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</si>
  <si>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</si>
  <si>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</si>
  <si>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</si>
  <si>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</si>
  <si>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</si>
  <si>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</si>
  <si>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</si>
  <si>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</si>
  <si>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</si>
  <si>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</si>
  <si>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</si>
  <si>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</si>
  <si>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</si>
  <si>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</si>
  <si>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</si>
  <si>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</si>
  <si>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</si>
  <si>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</si>
  <si>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</si>
  <si>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</si>
  <si>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</si>
  <si>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</si>
  <si>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</si>
  <si>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</si>
  <si>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</si>
  <si>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</si>
  <si>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</si>
  <si>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</si>
  <si>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</si>
  <si>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</si>
  <si>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</si>
  <si>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</si>
  <si>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</si>
  <si>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</si>
  <si>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</si>
  <si>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</si>
  <si>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</si>
  <si>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</si>
  <si>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</si>
  <si>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</si>
  <si>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</si>
  <si>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</si>
  <si>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</si>
  <si>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</si>
  <si>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</si>
  <si>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</si>
  <si>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</si>
  <si>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</si>
  <si>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</si>
  <si>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</si>
  <si>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</si>
  <si>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</si>
  <si>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</si>
  <si>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</si>
  <si>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</si>
  <si>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</si>
  <si>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</si>
  <si>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</si>
  <si>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</si>
  <si>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</si>
  <si>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</si>
  <si>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</si>
  <si>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</si>
  <si>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</si>
  <si>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</si>
  <si>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</si>
  <si>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</si>
  <si>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</si>
  <si>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</si>
  <si>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</si>
  <si>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</si>
  <si>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</si>
  <si>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</si>
  <si>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</si>
  <si>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</si>
  <si>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</si>
  <si>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</si>
  <si>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</si>
  <si>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</si>
  <si>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</si>
  <si>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</si>
  <si>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</si>
  <si>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</si>
  <si>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</si>
  <si>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</si>
  <si>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</si>
  <si>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</si>
  <si>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</si>
  <si>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</si>
  <si>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</si>
  <si>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</si>
  <si>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</si>
  <si>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</si>
  <si>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</si>
  <si>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</si>
  <si>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</si>
  <si>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</si>
  <si>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</si>
  <si>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</si>
  <si>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</si>
  <si>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</si>
  <si>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</si>
  <si>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</si>
  <si>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</si>
  <si>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</si>
  <si>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</si>
  <si>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</si>
  <si>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</si>
  <si>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</si>
  <si>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</si>
  <si>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</si>
  <si>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</si>
  <si>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</si>
  <si>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</si>
  <si>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</si>
  <si>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</si>
  <si>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</si>
  <si>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</si>
  <si>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</si>
  <si>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</si>
  <si>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</si>
  <si>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</si>
  <si>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</si>
  <si>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</si>
  <si>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</si>
  <si>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</si>
  <si>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</si>
  <si>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</si>
  <si>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</si>
  <si>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</si>
  <si>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</si>
  <si>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</si>
  <si>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</si>
  <si>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</si>
  <si>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</si>
  <si>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</si>
  <si>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</si>
  <si>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</si>
  <si>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</si>
  <si>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</si>
  <si>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</si>
  <si>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</si>
  <si>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</si>
  <si>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</si>
  <si>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</si>
  <si>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</si>
  <si>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</si>
  <si>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</si>
  <si>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</si>
  <si>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</si>
  <si>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</si>
  <si>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</si>
  <si>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</si>
  <si>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</si>
  <si>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</si>
  <si>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</si>
  <si>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</si>
  <si>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</si>
  <si>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</si>
  <si>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</si>
  <si>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</si>
  <si>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</si>
  <si>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</si>
  <si>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</si>
  <si>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</si>
  <si>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</si>
  <si>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</si>
  <si>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</si>
  <si>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</si>
  <si>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</si>
  <si>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</si>
  <si>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</si>
  <si>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</si>
  <si>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</si>
  <si>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</si>
  <si>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</si>
  <si>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</si>
  <si>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</si>
  <si>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</si>
  <si>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</si>
  <si>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</si>
  <si>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</si>
  <si>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</si>
  <si>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</si>
  <si>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</si>
  <si>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</si>
  <si>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</si>
  <si>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</si>
  <si>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</si>
  <si>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</si>
  <si>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</si>
  <si>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</si>
  <si>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</si>
  <si>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</si>
  <si>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</si>
  <si>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</si>
  <si>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</si>
  <si>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</si>
  <si>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</si>
  <si>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</si>
  <si>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</si>
  <si>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</si>
  <si>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</si>
  <si>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</si>
  <si>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</si>
  <si>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</si>
  <si>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</si>
  <si>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</si>
  <si>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</si>
  <si>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</si>
  <si>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</si>
  <si>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</si>
  <si>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</si>
  <si>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</si>
  <si>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</si>
  <si>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</si>
  <si>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</si>
  <si>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</si>
  <si>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</si>
  <si>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</si>
  <si>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</si>
  <si>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</si>
  <si>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</si>
  <si>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</si>
  <si>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</si>
  <si>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</si>
  <si>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</si>
  <si>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</si>
  <si>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</si>
  <si>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</si>
  <si>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</si>
  <si>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</si>
  <si>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</si>
  <si>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</si>
  <si>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</si>
  <si>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</si>
  <si>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</si>
  <si>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</si>
  <si>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</si>
  <si>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</si>
  <si>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</si>
  <si>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</si>
  <si>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</si>
  <si>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</si>
  <si>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</si>
  <si>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</si>
  <si>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</si>
  <si>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</si>
  <si>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</si>
  <si>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</si>
  <si>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</si>
  <si>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</si>
  <si>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</si>
  <si>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</si>
  <si>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</si>
  <si>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</si>
  <si>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</si>
  <si>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</si>
  <si>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</si>
  <si>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</si>
  <si>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</si>
  <si>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</si>
  <si>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</si>
  <si>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</si>
  <si>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</si>
  <si>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</si>
  <si>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</si>
  <si>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</si>
  <si>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</si>
  <si>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</si>
  <si>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</si>
  <si>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</si>
  <si>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</si>
  <si>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</si>
  <si>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</si>
  <si>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</si>
  <si>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</si>
  <si>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</si>
  <si>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</si>
  <si>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</si>
  <si>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</si>
  <si>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</si>
  <si>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</si>
  <si>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</si>
  <si>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</si>
  <si>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</si>
  <si>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</si>
  <si>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</si>
  <si>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</si>
  <si>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</si>
  <si>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</si>
  <si>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</si>
  <si>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</si>
  <si>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</si>
  <si>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</si>
  <si>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</si>
  <si>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</si>
  <si>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</si>
  <si>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</si>
  <si>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</si>
  <si>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</si>
  <si>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</si>
  <si>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</si>
  <si>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</si>
  <si>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</si>
  <si>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</si>
  <si>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</si>
  <si>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</si>
  <si>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</si>
  <si>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</si>
  <si>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</si>
  <si>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</si>
  <si>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</si>
  <si>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</si>
  <si>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</si>
  <si>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</si>
  <si>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</si>
  <si>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</si>
  <si>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</si>
  <si>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</si>
  <si>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</si>
  <si>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</si>
  <si>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</si>
  <si>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</si>
  <si>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</si>
  <si>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</si>
  <si>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</si>
  <si>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</si>
  <si>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</si>
  <si>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</si>
  <si>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</si>
  <si>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</si>
  <si>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</si>
  <si>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</si>
  <si>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</si>
  <si>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</si>
  <si>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</si>
  <si>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</si>
  <si>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</si>
  <si>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</si>
  <si>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</si>
  <si>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</si>
  <si>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</si>
  <si>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</si>
  <si>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</si>
  <si>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</si>
  <si>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</si>
  <si>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</si>
  <si>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</si>
  <si>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</si>
  <si>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</si>
  <si>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</si>
  <si>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</si>
  <si>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</si>
  <si>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</si>
  <si>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</si>
  <si>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</si>
  <si>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</si>
  <si>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</si>
  <si>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</si>
  <si>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</si>
  <si>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</si>
  <si>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</si>
  <si>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</si>
  <si>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</si>
  <si>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</si>
  <si>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</si>
  <si>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</si>
  <si>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</si>
  <si>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</si>
  <si>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</si>
  <si>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</si>
  <si>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</si>
  <si>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</si>
  <si>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</si>
  <si>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</si>
  <si>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</si>
  <si>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</si>
  <si>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</si>
  <si>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</si>
  <si>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</si>
  <si>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</si>
  <si>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</si>
  <si>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</si>
  <si>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</si>
  <si>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</si>
  <si>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</si>
  <si>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</si>
  <si>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</si>
  <si>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</si>
  <si>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</si>
  <si>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</si>
  <si>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</si>
  <si>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</si>
  <si>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</si>
  <si>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</si>
  <si>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</si>
  <si>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</si>
  <si>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</si>
  <si>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</si>
  <si>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</si>
  <si>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</si>
  <si>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</si>
  <si>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</si>
  <si>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</si>
  <si>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</si>
  <si>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</si>
  <si>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</si>
  <si>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</si>
  <si>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</si>
  <si>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</si>
  <si>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</si>
  <si>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</si>
  <si>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</si>
  <si>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</si>
  <si>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</si>
  <si>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</si>
  <si>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</si>
  <si>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</si>
  <si>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</si>
  <si>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</si>
  <si>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</si>
  <si>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</si>
  <si>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</si>
  <si>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</si>
  <si>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</si>
  <si>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</si>
  <si>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</si>
  <si>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</si>
  <si>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</si>
  <si>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</si>
  <si>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</si>
  <si>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</si>
  <si>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</si>
  <si>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</si>
  <si>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</si>
  <si>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</si>
  <si>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</si>
  <si>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</si>
  <si>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</si>
  <si>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</si>
  <si>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</si>
  <si>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</si>
  <si>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</si>
  <si>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</si>
  <si>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</si>
  <si>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</si>
  <si>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</si>
  <si>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</si>
  <si>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</si>
  <si>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</si>
  <si>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</si>
  <si>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</si>
  <si>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</si>
  <si>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</si>
  <si>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</si>
  <si>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</si>
  <si>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</si>
  <si>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</si>
  <si>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</si>
  <si>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</si>
  <si>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</si>
  <si>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</si>
  <si>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</si>
  <si>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</si>
  <si>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</si>
  <si>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</si>
  <si>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</si>
  <si>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</si>
  <si>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</si>
  <si>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</si>
  <si>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</si>
  <si>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</si>
  <si>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</si>
  <si>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</si>
  <si>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</si>
  <si>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</si>
  <si>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</si>
  <si>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</si>
  <si>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</si>
  <si>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</si>
  <si>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</si>
  <si>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</si>
  <si>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</si>
  <si>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</si>
  <si>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</si>
  <si>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</si>
  <si>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</si>
  <si>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</si>
  <si>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</si>
  <si>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</si>
  <si>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</si>
  <si>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</si>
  <si>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</si>
  <si>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</si>
  <si>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</si>
  <si>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</si>
  <si>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</si>
  <si>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</si>
  <si>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</si>
  <si>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</si>
  <si>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</si>
  <si>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</si>
  <si>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</si>
  <si>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</si>
  <si>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</si>
  <si>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</si>
  <si>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</si>
  <si>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</si>
  <si>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</si>
  <si>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</si>
  <si>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</si>
  <si>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</si>
  <si>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</si>
  <si>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</si>
  <si>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</si>
  <si>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</si>
  <si>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</si>
  <si>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</si>
  <si>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</si>
  <si>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</si>
  <si>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</si>
  <si>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</si>
  <si>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</si>
  <si>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</si>
  <si>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</si>
  <si>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</si>
  <si>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</si>
  <si>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</si>
  <si>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</si>
  <si>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</si>
  <si>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</si>
  <si>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</si>
  <si>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</si>
  <si>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</si>
  <si>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</si>
  <si>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</si>
  <si>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</si>
  <si>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</si>
  <si>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</si>
  <si>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</si>
  <si>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</si>
  <si>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</si>
  <si>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</si>
  <si>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</si>
  <si>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</si>
  <si>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</si>
  <si>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</si>
  <si>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</si>
  <si>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</si>
  <si>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</si>
  <si>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</si>
  <si>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</si>
  <si>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</si>
  <si>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</si>
  <si>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</si>
  <si>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</si>
  <si>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</si>
  <si>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</si>
  <si>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</si>
  <si>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</si>
  <si>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</si>
  <si>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</si>
  <si>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</si>
  <si>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</si>
  <si>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</si>
  <si>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</si>
  <si>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</si>
  <si>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</si>
  <si>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</si>
  <si>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</si>
  <si>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</si>
  <si>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</si>
  <si>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</si>
  <si>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</si>
  <si>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</si>
  <si>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</si>
  <si>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</si>
  <si>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</si>
  <si>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</si>
  <si>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</si>
  <si>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</si>
  <si>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</si>
  <si>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</si>
  <si>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</si>
  <si>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</si>
  <si>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</si>
  <si>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</si>
  <si>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</si>
  <si>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</si>
  <si>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</si>
  <si>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</si>
  <si>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</si>
  <si>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</si>
  <si>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</si>
  <si>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</si>
  <si>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</si>
  <si>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</si>
  <si>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</si>
  <si>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</si>
  <si>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</si>
  <si>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</si>
  <si>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</si>
  <si>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</si>
  <si>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</si>
  <si>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</si>
  <si>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</si>
  <si>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</si>
  <si>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</si>
  <si>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</si>
  <si>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</si>
  <si>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</si>
  <si>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</si>
  <si>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</si>
  <si>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</si>
  <si>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</si>
  <si>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</si>
  <si>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</si>
  <si>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</si>
  <si>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</si>
  <si>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</si>
  <si>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</si>
  <si>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</si>
  <si>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</si>
  <si>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</si>
  <si>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</si>
  <si>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</si>
  <si>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</si>
  <si>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</si>
  <si>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</si>
  <si>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</si>
  <si>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</si>
  <si>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</si>
  <si>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</si>
  <si>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</si>
  <si>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</si>
  <si>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</si>
  <si>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</si>
  <si>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</si>
  <si>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</si>
  <si>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</si>
  <si>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</si>
  <si>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</si>
  <si>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</si>
  <si>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</si>
  <si>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</si>
  <si>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</si>
  <si>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</si>
  <si>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</si>
  <si>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</si>
  <si>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</si>
  <si>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</si>
  <si>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</si>
  <si>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</si>
  <si>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</si>
  <si>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</si>
  <si>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</si>
  <si>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</si>
  <si>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</si>
  <si>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</si>
  <si>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</si>
  <si>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</si>
  <si>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</si>
  <si>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</si>
  <si>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</si>
  <si>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</si>
  <si>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</si>
  <si>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</si>
  <si>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</si>
  <si>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</si>
  <si>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</si>
  <si>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</si>
  <si>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</si>
  <si>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</si>
  <si>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</si>
  <si>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</si>
  <si>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</si>
  <si>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</si>
  <si>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</si>
  <si>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</si>
  <si>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</si>
  <si>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</si>
  <si>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</si>
  <si>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</si>
  <si>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</si>
  <si>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</si>
  <si>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</si>
  <si>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</si>
  <si>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</si>
  <si>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</si>
  <si>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</si>
  <si>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</si>
  <si>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</si>
  <si>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</si>
  <si>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</si>
  <si>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</si>
  <si>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</si>
  <si>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</si>
  <si>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</si>
  <si>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</si>
  <si>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</si>
  <si>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</si>
  <si>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</si>
  <si>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</si>
  <si>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</si>
  <si>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</si>
  <si>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</si>
  <si>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</si>
  <si>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</si>
  <si>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</si>
  <si>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</si>
  <si>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</si>
  <si>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</si>
  <si>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</si>
  <si>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</si>
  <si>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</si>
  <si>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</si>
  <si>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</si>
  <si>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</si>
  <si>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</si>
  <si>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</si>
  <si>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</si>
  <si>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</si>
  <si>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</si>
  <si>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</si>
  <si>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</si>
  <si>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</si>
  <si>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</si>
  <si>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</si>
  <si>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</si>
  <si>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</si>
  <si>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</si>
  <si>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</si>
  <si>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</si>
  <si>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</si>
  <si>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</si>
  <si>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</si>
  <si>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</si>
  <si>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</si>
  <si>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</si>
  <si>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</si>
  <si>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</si>
  <si>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</si>
  <si>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</si>
  <si>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</si>
  <si>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</si>
  <si>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</si>
  <si>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</si>
  <si>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</si>
  <si>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</si>
  <si>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</si>
  <si>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</si>
  <si>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</si>
  <si>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</si>
  <si>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</si>
  <si>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</si>
  <si>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</si>
  <si>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</si>
  <si>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</si>
  <si>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</si>
  <si>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</si>
  <si>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</si>
  <si>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</si>
  <si>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</si>
  <si>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</si>
  <si>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</si>
  <si>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</si>
  <si>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</si>
  <si>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</si>
  <si>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</si>
  <si>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</si>
  <si>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</si>
  <si>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</si>
  <si>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</si>
  <si>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</si>
  <si>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</si>
  <si>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</si>
  <si>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</si>
  <si>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</si>
  <si>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</si>
  <si>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</si>
  <si>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</si>
  <si>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</si>
  <si>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</si>
  <si>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</si>
  <si>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</si>
  <si>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</si>
  <si>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</si>
  <si>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</si>
  <si>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</si>
  <si>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</si>
  <si>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</si>
  <si>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</si>
  <si>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</si>
  <si>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</si>
  <si>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</si>
  <si>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</si>
  <si>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</si>
  <si>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</si>
  <si>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</si>
  <si>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</si>
  <si>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</si>
  <si>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</si>
  <si>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</si>
  <si>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</si>
  <si>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</si>
  <si>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</si>
  <si>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</si>
  <si>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</si>
  <si>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</si>
  <si>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</si>
  <si>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</si>
  <si>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</si>
  <si>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</si>
  <si>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</si>
  <si>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</si>
  <si>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</si>
  <si>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</si>
  <si>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</si>
  <si>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</si>
  <si>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</si>
  <si>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</si>
  <si>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</si>
  <si>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</si>
  <si>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</si>
  <si>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</si>
  <si>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</si>
  <si>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</si>
  <si>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</si>
  <si>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</si>
  <si>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</si>
  <si>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</si>
  <si>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</si>
  <si>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</si>
  <si>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</si>
  <si>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</si>
  <si>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</si>
  <si>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</si>
  <si>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</si>
  <si>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</si>
  <si>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</si>
  <si>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</si>
  <si>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</si>
  <si>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</si>
  <si>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</si>
  <si>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</si>
  <si>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</si>
  <si>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</si>
  <si>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</si>
  <si>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</si>
  <si>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</si>
  <si>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</si>
  <si>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</si>
  <si>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</si>
  <si>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</si>
  <si>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</si>
  <si>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</si>
  <si>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</si>
  <si>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</si>
  <si>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</si>
  <si>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</si>
  <si>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</si>
  <si>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</si>
  <si>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</si>
  <si>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</si>
  <si>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</si>
  <si>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</si>
  <si>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</si>
  <si>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</si>
  <si>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</si>
  <si>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</si>
  <si>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</si>
  <si>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</si>
  <si>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</si>
  <si>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</si>
  <si>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</si>
  <si>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</si>
  <si>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</si>
  <si>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</si>
  <si>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</si>
  <si>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</si>
  <si>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</si>
  <si>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</si>
  <si>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</si>
  <si>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</si>
  <si>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</si>
  <si>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</si>
  <si>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</si>
  <si>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</si>
  <si>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</si>
  <si>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</si>
  <si>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</si>
  <si>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</si>
  <si>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</si>
  <si>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</si>
  <si>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</si>
  <si>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</si>
  <si>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</si>
  <si>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</si>
  <si>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</si>
  <si>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</si>
  <si>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</si>
  <si>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</si>
  <si>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</si>
  <si>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</si>
  <si>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</si>
  <si>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</si>
  <si>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</si>
  <si>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</si>
  <si>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</si>
  <si>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</si>
  <si>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</si>
  <si>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</si>
  <si>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</si>
  <si>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</si>
  <si>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</si>
  <si>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</si>
  <si>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</si>
  <si>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</si>
  <si>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</si>
  <si>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</si>
  <si>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</si>
  <si>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</si>
  <si>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</si>
  <si>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</si>
  <si>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</si>
  <si>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</si>
  <si>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</si>
  <si>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</si>
  <si>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</si>
  <si>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</si>
  <si>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</si>
  <si>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</si>
  <si>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</si>
  <si>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</si>
  <si>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</si>
  <si>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</si>
  <si>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</si>
  <si>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</si>
  <si>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</si>
  <si>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</si>
  <si>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</si>
  <si>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</si>
  <si>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</si>
  <si>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</si>
  <si>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</si>
  <si>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</si>
  <si>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</si>
  <si>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</si>
  <si>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</si>
  <si>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</si>
  <si>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</si>
  <si>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</si>
  <si>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</si>
  <si>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</si>
  <si>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</si>
  <si>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</si>
  <si>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</si>
  <si>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</si>
  <si>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</si>
  <si>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</si>
  <si>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</si>
  <si>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</si>
  <si>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</si>
  <si>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</si>
  <si>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</si>
  <si>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</si>
  <si>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</si>
  <si>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</si>
  <si>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</si>
  <si>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</si>
  <si>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</si>
  <si>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</si>
  <si>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</si>
  <si>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</si>
  <si>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</si>
  <si>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</si>
  <si>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</si>
  <si>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</si>
  <si>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</si>
  <si>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</si>
  <si>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</si>
  <si>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</si>
  <si>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</si>
  <si>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</si>
  <si>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</si>
  <si>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</si>
  <si>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</si>
  <si>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</si>
  <si>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</si>
  <si>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</si>
  <si>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</si>
  <si>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</si>
  <si>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</si>
  <si>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</si>
  <si>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</si>
  <si>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</si>
  <si>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</si>
  <si>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</si>
  <si>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</si>
  <si>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</si>
  <si>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</si>
  <si>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</si>
  <si>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</si>
  <si>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</si>
  <si>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</si>
  <si>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</si>
  <si>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</si>
  <si>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</si>
  <si>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</si>
  <si>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</si>
  <si>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</si>
  <si>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</si>
  <si>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</si>
  <si>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</si>
  <si>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</si>
  <si>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</si>
  <si>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</si>
  <si>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</si>
  <si>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</si>
  <si>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</si>
  <si>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</si>
  <si>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</si>
  <si>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</si>
  <si>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</si>
  <si>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</si>
  <si>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</si>
  <si>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</si>
  <si>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</si>
  <si>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</si>
  <si>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</si>
  <si>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</si>
  <si>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</si>
  <si>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</si>
  <si>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</si>
  <si>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</si>
  <si>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</si>
  <si>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</si>
  <si>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</si>
  <si>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</si>
  <si>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</si>
  <si>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</si>
  <si>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</si>
  <si>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</si>
  <si>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</si>
  <si>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</si>
  <si>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</si>
  <si>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</si>
  <si>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</si>
  <si>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</si>
  <si>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</si>
  <si>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</si>
  <si>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</si>
  <si>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</si>
  <si>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</si>
  <si>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</si>
  <si>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</si>
  <si>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</si>
  <si>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</si>
  <si>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</si>
  <si>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</si>
  <si>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</si>
  <si>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</si>
  <si>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</si>
  <si>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</si>
  <si>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</si>
  <si>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</si>
  <si>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</si>
  <si>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</si>
  <si>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</si>
  <si>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</si>
  <si>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</si>
  <si>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</si>
  <si>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</si>
  <si>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</si>
  <si>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</si>
  <si>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</si>
  <si>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</si>
  <si>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</si>
  <si>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</si>
  <si>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</si>
  <si>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</si>
  <si>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</si>
  <si>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</si>
  <si>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</si>
  <si>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</si>
  <si>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</si>
  <si>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</si>
  <si>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</si>
  <si>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</si>
  <si>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</si>
  <si>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</si>
  <si>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</si>
  <si>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</si>
  <si>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</si>
  <si>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</si>
  <si>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</si>
  <si>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</si>
  <si>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</si>
  <si>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</si>
  <si>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</si>
  <si>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</si>
  <si>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</si>
  <si>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</si>
  <si>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</si>
  <si>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</si>
  <si>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</si>
  <si>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</si>
  <si>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</si>
  <si>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</si>
  <si>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</si>
  <si>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</si>
  <si>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</si>
  <si>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</si>
  <si>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</si>
  <si>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</si>
  <si>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</si>
  <si>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</si>
  <si>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</si>
  <si>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</si>
  <si>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</si>
  <si>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</si>
  <si>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</si>
  <si>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</si>
  <si>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</si>
  <si>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</si>
  <si>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</si>
  <si>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</si>
  <si>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</si>
  <si>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</si>
  <si>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</si>
  <si>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</si>
  <si>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</si>
  <si>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</si>
  <si>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</si>
  <si>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</si>
  <si>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</si>
  <si>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</si>
  <si>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</si>
  <si>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</si>
  <si>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</si>
  <si>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</si>
  <si>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</si>
  <si>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</si>
  <si>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</si>
  <si>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</si>
  <si>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</si>
  <si>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</si>
  <si>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</si>
  <si>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</si>
  <si>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</si>
  <si>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</si>
  <si>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</si>
  <si>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</si>
  <si>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</si>
  <si>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</si>
  <si>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</si>
  <si>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</si>
  <si>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</si>
  <si>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</si>
  <si>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</si>
  <si>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</si>
  <si>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</si>
  <si>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</si>
  <si>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</si>
  <si>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</si>
  <si>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</si>
  <si>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</si>
  <si>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</si>
  <si>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</si>
  <si>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</si>
  <si>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</si>
  <si>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</si>
  <si>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</si>
  <si>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</si>
  <si>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</si>
  <si>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</si>
  <si>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</si>
  <si>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</si>
  <si>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</si>
  <si>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</si>
  <si>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</si>
  <si>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</si>
  <si>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</si>
  <si>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</si>
  <si>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</si>
  <si>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</si>
  <si>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</si>
  <si>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</si>
  <si>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</si>
  <si>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</si>
  <si>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</si>
  <si>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</si>
  <si>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</si>
  <si>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</si>
  <si>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</si>
  <si>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</si>
  <si>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</si>
  <si>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</si>
  <si>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</si>
  <si>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</si>
  <si>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</si>
  <si>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</si>
  <si>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</si>
  <si>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</si>
  <si>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</si>
  <si>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</si>
  <si>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</si>
  <si>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</si>
  <si>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</si>
  <si>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</si>
  <si>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</si>
  <si>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</si>
  <si>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</si>
  <si>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</si>
  <si>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</si>
  <si>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</si>
  <si>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</si>
  <si>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</si>
  <si>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</si>
  <si>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</si>
  <si>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</si>
  <si>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</si>
  <si>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</si>
  <si>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</si>
  <si>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</si>
  <si>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</si>
  <si>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</si>
  <si>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</si>
  <si>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</si>
  <si>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</si>
  <si>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</si>
  <si>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</si>
  <si>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</si>
  <si>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</si>
  <si>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</si>
  <si>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</si>
  <si>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</si>
  <si>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</si>
  <si>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</si>
  <si>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</si>
  <si>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</si>
  <si>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</si>
  <si>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</si>
  <si>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</si>
  <si>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</si>
  <si>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</si>
  <si>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</si>
  <si>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</si>
  <si>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</si>
  <si>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</si>
  <si>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</si>
  <si>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</si>
  <si>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</si>
  <si>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</si>
  <si>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</si>
  <si>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</si>
  <si>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</si>
  <si>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</si>
  <si>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</si>
  <si>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</si>
  <si>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</si>
  <si>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</si>
  <si>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</si>
  <si>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</si>
  <si>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</si>
  <si>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</si>
  <si>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</si>
  <si>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</si>
  <si>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</si>
  <si>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</si>
  <si>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</si>
  <si>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</si>
  <si>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</si>
  <si>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</si>
  <si>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</si>
  <si>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</si>
  <si>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</si>
  <si>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</si>
  <si>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</si>
  <si>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</si>
  <si>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</si>
  <si>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</si>
  <si>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</si>
  <si>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</si>
  <si>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</si>
  <si>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</si>
  <si>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</si>
  <si>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</si>
  <si>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</si>
  <si>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</si>
  <si>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</si>
  <si>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</si>
  <si>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</si>
  <si>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</si>
  <si>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</si>
  <si>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</si>
  <si>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</si>
  <si>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</si>
  <si>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</si>
  <si>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</si>
  <si>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</si>
  <si>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</si>
  <si>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</si>
  <si>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</si>
  <si>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</si>
  <si>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</si>
  <si>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</si>
  <si>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</si>
  <si>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</si>
  <si>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</si>
  <si>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</si>
  <si>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</si>
  <si>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</si>
  <si>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</si>
  <si>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</si>
  <si>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</si>
  <si>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</si>
  <si>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</si>
  <si>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</si>
  <si>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</si>
  <si>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</si>
  <si>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</si>
  <si>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</si>
  <si>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</si>
  <si>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</si>
  <si>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</si>
  <si>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</si>
  <si>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</si>
  <si>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</si>
  <si>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</si>
  <si>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</si>
  <si>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</si>
  <si>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</si>
  <si>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</si>
  <si>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</si>
  <si>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</si>
  <si>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</si>
  <si>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</si>
  <si>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</si>
  <si>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</si>
  <si>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</si>
  <si>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</si>
  <si>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</si>
  <si>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</si>
  <si>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</si>
  <si>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</si>
  <si>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</si>
  <si>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</si>
  <si>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</si>
  <si>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</si>
  <si>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</si>
  <si>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</si>
  <si>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</si>
  <si>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</si>
  <si>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</si>
  <si>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</si>
  <si>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</si>
  <si>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</si>
  <si>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</si>
  <si>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</si>
  <si>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</si>
  <si>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</si>
  <si>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</si>
  <si>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</si>
  <si>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</si>
  <si>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</si>
  <si>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</si>
  <si>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</si>
  <si>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</si>
  <si>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</si>
  <si>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</si>
  <si>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</si>
  <si>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</si>
  <si>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</si>
  <si>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</si>
  <si>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</si>
  <si>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</si>
  <si>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</si>
  <si>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</si>
  <si>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</si>
  <si>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</si>
  <si>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</si>
  <si>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</si>
  <si>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</si>
  <si>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</si>
  <si>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</si>
  <si>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</si>
  <si>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</si>
  <si>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</si>
  <si>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</si>
  <si>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</si>
  <si>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</si>
  <si>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</si>
  <si>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</si>
  <si>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</si>
  <si>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</si>
  <si>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</si>
  <si>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</si>
  <si>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</si>
  <si>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</si>
  <si>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</si>
  <si>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</si>
  <si>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</si>
  <si>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</si>
  <si>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</si>
  <si>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</si>
  <si>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</si>
  <si>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</si>
  <si>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</si>
  <si>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</si>
  <si>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</si>
  <si>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</si>
  <si>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</si>
  <si>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</si>
  <si>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</si>
  <si>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</si>
  <si>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</si>
  <si>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</si>
  <si>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</si>
  <si>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</si>
  <si>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</si>
  <si>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</si>
  <si>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</si>
  <si>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</si>
  <si>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</si>
  <si>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</si>
  <si>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</si>
  <si>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</si>
  <si>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</si>
  <si>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</si>
  <si>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</si>
  <si>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</si>
  <si>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</si>
  <si>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</si>
  <si>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</si>
  <si>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</si>
  <si>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</si>
  <si>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</si>
  <si>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</si>
  <si>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</si>
  <si>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</si>
  <si>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</si>
  <si>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</si>
  <si>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</si>
  <si>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</si>
  <si>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</si>
  <si>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</si>
  <si>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</si>
  <si>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</si>
  <si>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</si>
  <si>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</si>
  <si>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</si>
  <si>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</si>
  <si>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</si>
  <si>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</si>
  <si>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</si>
  <si>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</si>
  <si>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</si>
  <si>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</si>
  <si>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</si>
  <si>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</si>
  <si>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</si>
  <si>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</si>
  <si>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</si>
  <si>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</si>
  <si>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</si>
  <si>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</si>
  <si>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</si>
  <si>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</si>
  <si>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</si>
  <si>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</si>
  <si>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</si>
  <si>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</si>
  <si>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</si>
  <si>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</si>
  <si>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</si>
  <si>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</si>
  <si>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</si>
  <si>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</si>
  <si>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</si>
  <si>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</si>
  <si>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</si>
  <si>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</si>
  <si>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</si>
  <si>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</si>
  <si>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</si>
  <si>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</si>
  <si>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</si>
  <si>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</si>
  <si>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</si>
  <si>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</si>
  <si>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</si>
  <si>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</si>
  <si>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</si>
  <si>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</si>
  <si>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</si>
  <si>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</si>
  <si>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</si>
  <si>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</si>
  <si>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</si>
  <si>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</si>
  <si>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</si>
  <si>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</si>
  <si>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</si>
  <si>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</si>
  <si>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</si>
  <si>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</si>
  <si>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</si>
  <si>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</si>
  <si>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</si>
  <si>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</si>
  <si>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</si>
  <si>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</si>
  <si>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</si>
  <si>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</si>
  <si>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</si>
  <si>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</si>
  <si>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</si>
  <si>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</si>
  <si>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</si>
  <si>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</si>
  <si>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</si>
  <si>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</si>
  <si>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</si>
  <si>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</si>
  <si>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</si>
  <si>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</si>
  <si>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</si>
  <si>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</si>
  <si>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</si>
  <si>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</si>
  <si>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</si>
  <si>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</si>
  <si>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</si>
  <si>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</si>
  <si>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</si>
  <si>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</si>
  <si>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</si>
  <si>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</si>
  <si>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</si>
  <si>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</si>
  <si>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</si>
  <si>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</si>
  <si>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</si>
  <si>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</si>
  <si>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</si>
  <si>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</si>
  <si>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</si>
  <si>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</si>
  <si>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</si>
  <si>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</si>
  <si>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</si>
  <si>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</si>
  <si>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</si>
  <si>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</si>
  <si>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</si>
  <si>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</si>
  <si>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</si>
  <si>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</si>
  <si>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</si>
  <si>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</si>
  <si>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</si>
  <si>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</si>
  <si>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</si>
  <si>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</si>
  <si>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</si>
  <si>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</si>
  <si>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</si>
  <si>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</si>
  <si>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</si>
  <si>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</si>
  <si>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</si>
  <si>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</si>
  <si>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</si>
  <si>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</si>
  <si>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</si>
  <si>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</si>
  <si>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</si>
  <si>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</si>
  <si>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</si>
  <si>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</si>
  <si>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</si>
  <si>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</si>
  <si>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</si>
  <si>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</si>
  <si>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</si>
  <si>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</si>
  <si>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</si>
  <si>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</si>
  <si>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</si>
  <si>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</si>
  <si>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</si>
  <si>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</si>
  <si>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</si>
  <si>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</si>
  <si>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</si>
  <si>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</si>
  <si>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</si>
  <si>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</si>
  <si>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</si>
  <si>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</si>
  <si>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</si>
  <si>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</si>
  <si>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</si>
  <si>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</si>
  <si>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</si>
  <si>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</si>
  <si>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</si>
  <si>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</si>
  <si>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</si>
  <si>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</si>
  <si>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</si>
  <si>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</si>
  <si>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</si>
  <si>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</si>
  <si>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</si>
  <si>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</si>
  <si>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</si>
  <si>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</si>
  <si>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</si>
  <si>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</si>
  <si>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</si>
  <si>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</si>
  <si>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</si>
  <si>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</si>
  <si>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</si>
  <si>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</si>
  <si>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</si>
  <si>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</si>
  <si>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</si>
  <si>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</si>
  <si>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</si>
  <si>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</si>
  <si>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</si>
  <si>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</si>
  <si>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</si>
  <si>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</si>
  <si>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</si>
  <si>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</si>
  <si>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</si>
  <si>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</si>
  <si>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</si>
  <si>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</si>
  <si>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</si>
  <si>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</si>
  <si>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</si>
  <si>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</si>
  <si>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</si>
  <si>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</si>
  <si>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</si>
  <si>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</si>
  <si>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</si>
  <si>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</si>
  <si>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</si>
  <si>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</si>
  <si>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</si>
  <si>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</si>
  <si>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</si>
  <si>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</si>
  <si>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</si>
  <si>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</si>
  <si>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</si>
  <si>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</si>
  <si>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</si>
  <si>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</si>
  <si>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</si>
  <si>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</si>
  <si>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</si>
  <si>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</si>
  <si>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</si>
  <si>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</si>
  <si>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</si>
  <si>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</si>
  <si>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</si>
  <si>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</si>
  <si>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</si>
  <si>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</si>
  <si>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</si>
  <si>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</si>
  <si>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</si>
  <si>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</si>
  <si>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</si>
  <si>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</si>
  <si>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</si>
  <si>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</si>
  <si>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</si>
  <si>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</si>
  <si>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</si>
  <si>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</si>
  <si>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</si>
  <si>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</si>
  <si>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</si>
  <si>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</si>
  <si>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</si>
  <si>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</si>
  <si>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</si>
  <si>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</si>
  <si>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</si>
  <si>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</si>
  <si>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</si>
  <si>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</si>
  <si>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</si>
  <si>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</si>
  <si>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</si>
  <si>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</si>
  <si>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</si>
  <si>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</si>
  <si>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</si>
  <si>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</si>
  <si>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</si>
  <si>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</si>
  <si>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</si>
  <si>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</si>
  <si>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</si>
  <si>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</si>
  <si>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</si>
  <si>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</si>
  <si>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</si>
  <si>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</si>
  <si>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</si>
  <si>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</si>
  <si>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</si>
  <si>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</si>
  <si>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</si>
  <si>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</si>
  <si>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</si>
  <si>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</si>
  <si>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</si>
  <si>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</si>
  <si>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</si>
  <si>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</si>
  <si>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</si>
  <si>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</si>
  <si>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</si>
  <si>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</si>
  <si>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</si>
  <si>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</si>
  <si>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</si>
  <si>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</si>
  <si>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</si>
  <si>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</si>
  <si>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</si>
  <si>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</si>
  <si>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</si>
  <si>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</si>
  <si>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</si>
  <si>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</si>
  <si>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</si>
  <si>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</si>
  <si>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</si>
  <si>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</si>
  <si>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</si>
  <si>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</si>
  <si>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</si>
  <si>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</si>
  <si>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</si>
  <si>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</si>
  <si>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</si>
  <si>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</si>
  <si>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</si>
  <si>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</si>
  <si>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</si>
  <si>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</si>
  <si>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</si>
  <si>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</si>
  <si>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</si>
  <si>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</si>
  <si>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</si>
  <si>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</si>
  <si>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</si>
  <si>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</si>
  <si>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</si>
  <si>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</si>
  <si>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</si>
  <si>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</si>
  <si>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</si>
  <si>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</si>
  <si>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</si>
  <si>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</si>
  <si>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</si>
  <si>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</si>
  <si>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</si>
  <si>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</si>
  <si>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</si>
  <si>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</si>
  <si>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</si>
  <si>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</si>
  <si>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</si>
  <si>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</si>
  <si>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</si>
  <si>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</si>
  <si>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</si>
  <si>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</si>
  <si>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</si>
  <si>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</si>
  <si>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</si>
  <si>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</si>
  <si>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</si>
  <si>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</si>
  <si>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</si>
  <si>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</si>
  <si>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</si>
  <si>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</si>
  <si>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</si>
  <si>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</si>
  <si>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</si>
  <si>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</si>
  <si>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</si>
  <si>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</si>
  <si>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</si>
  <si>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</si>
  <si>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</si>
  <si>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</si>
  <si>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</si>
  <si>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</si>
  <si>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</si>
  <si>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</si>
  <si>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</si>
  <si>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</si>
  <si>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</si>
  <si>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</si>
  <si>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</si>
  <si>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</si>
  <si>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</si>
  <si>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</si>
  <si>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</si>
  <si>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</si>
  <si>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</si>
  <si>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</si>
  <si>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</si>
  <si>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</si>
  <si>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</si>
  <si>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</si>
  <si>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</si>
  <si>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</si>
  <si>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</si>
  <si>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</si>
  <si>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</si>
  <si>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</si>
  <si>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</si>
  <si>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</si>
  <si>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</si>
  <si>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</si>
  <si>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</si>
  <si>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</si>
  <si>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</si>
  <si>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</si>
  <si>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</si>
  <si>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</si>
  <si>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</si>
  <si>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</si>
  <si>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</si>
  <si>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</si>
  <si>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</si>
  <si>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</si>
  <si>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</si>
  <si>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</si>
  <si>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</si>
  <si>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</si>
  <si>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</si>
  <si>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</si>
  <si>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</si>
  <si>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</si>
  <si>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</si>
  <si>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</si>
  <si>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</si>
  <si>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</si>
  <si>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</si>
  <si>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</si>
  <si>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</si>
  <si>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</si>
  <si>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</si>
  <si>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</si>
  <si>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</si>
  <si>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</si>
  <si>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</si>
  <si>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</si>
  <si>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</si>
  <si>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</si>
  <si>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</si>
  <si>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</si>
  <si>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</si>
  <si>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</si>
  <si>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</si>
  <si>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</si>
  <si>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</si>
  <si>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</si>
  <si>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</si>
  <si>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</si>
  <si>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</si>
  <si>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</si>
  <si>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</si>
  <si>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</si>
  <si>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</si>
  <si>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</si>
  <si>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</si>
  <si>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</si>
  <si>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</si>
  <si>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</si>
  <si>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</si>
  <si>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</si>
  <si>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</si>
  <si>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</si>
  <si>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</si>
  <si>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</si>
  <si>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</si>
  <si>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</si>
  <si>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</si>
  <si>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</si>
  <si>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</si>
  <si>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</si>
  <si>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</si>
  <si>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</si>
  <si>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</si>
  <si>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</si>
  <si>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</si>
  <si>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</si>
  <si>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</si>
  <si>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</si>
  <si>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</si>
  <si>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</si>
  <si>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</si>
  <si>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</si>
  <si>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</si>
  <si>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</si>
  <si>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</si>
  <si>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</si>
  <si>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</si>
  <si>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</si>
  <si>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</si>
  <si>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</si>
  <si>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</si>
  <si>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</si>
  <si>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</si>
  <si>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</si>
  <si>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</si>
  <si>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</si>
  <si>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</si>
  <si>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</si>
  <si>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</si>
  <si>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</si>
  <si>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</si>
  <si>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</si>
  <si>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</si>
  <si>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</si>
  <si>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</si>
  <si>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</si>
  <si>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</si>
  <si>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</si>
  <si>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</si>
  <si>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</si>
  <si>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</si>
  <si>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</si>
  <si>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</si>
  <si>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</si>
  <si>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</si>
  <si>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</si>
  <si>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</si>
  <si>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</si>
  <si>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</si>
  <si>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</si>
  <si>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</si>
  <si>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</si>
  <si>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</si>
  <si>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</si>
  <si>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</si>
  <si>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</si>
  <si>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</si>
  <si>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</si>
  <si>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</si>
  <si>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</si>
  <si>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</si>
  <si>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</si>
  <si>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</si>
  <si>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</si>
  <si>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</si>
  <si>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</si>
  <si>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</si>
  <si>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</si>
  <si>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</si>
  <si>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</si>
  <si>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</si>
  <si>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</si>
  <si>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</si>
  <si>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</si>
  <si>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</si>
  <si>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</si>
  <si>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</si>
  <si>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</si>
  <si>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</si>
  <si>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</si>
  <si>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</si>
  <si>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</si>
  <si>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</si>
  <si>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</si>
  <si>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</si>
  <si>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</si>
  <si>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</si>
  <si>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</si>
  <si>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</si>
  <si>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</si>
  <si>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</si>
  <si>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</si>
  <si>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</si>
  <si>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</si>
  <si>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</si>
  <si>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</si>
  <si>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</si>
  <si>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</si>
  <si>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</si>
  <si>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</si>
  <si>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</si>
  <si>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</si>
  <si>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</si>
  <si>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</si>
  <si>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</si>
  <si>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</si>
  <si>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</si>
  <si>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</si>
  <si>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</si>
  <si>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</si>
  <si>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</si>
  <si>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</si>
  <si>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</si>
  <si>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</si>
  <si>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</si>
  <si>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</si>
  <si>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</si>
  <si>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</si>
  <si>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</si>
  <si>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</si>
  <si>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</si>
  <si>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</si>
  <si>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</si>
  <si>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</si>
  <si>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</si>
  <si>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</si>
  <si>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</si>
  <si>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</si>
  <si>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</si>
  <si>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</si>
  <si>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</si>
  <si>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</si>
  <si>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</si>
  <si>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</si>
  <si>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</si>
  <si>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</si>
  <si>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</si>
  <si>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</si>
  <si>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</si>
  <si>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</si>
  <si>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</si>
  <si>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</si>
  <si>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</si>
  <si>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</si>
  <si>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</si>
  <si>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</si>
  <si>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</si>
  <si>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</si>
  <si>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</si>
  <si>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</si>
  <si>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</si>
  <si>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</si>
  <si>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</si>
  <si>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</si>
  <si>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</si>
  <si>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</si>
  <si>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</si>
  <si>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</si>
  <si>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</si>
  <si>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</si>
  <si>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</si>
  <si>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</si>
  <si>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</si>
  <si>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</si>
  <si>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</si>
  <si>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</si>
  <si>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</si>
  <si>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</si>
  <si>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</si>
  <si>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</si>
  <si>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</si>
  <si>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</si>
  <si>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</si>
  <si>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</si>
  <si>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</si>
  <si>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</si>
  <si>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</si>
  <si>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</si>
  <si>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</si>
  <si>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</si>
  <si>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</si>
  <si>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</si>
  <si>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</si>
  <si>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</si>
  <si>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</si>
  <si>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</si>
  <si>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</si>
  <si>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</si>
  <si>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</si>
  <si>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</si>
  <si>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</si>
  <si>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</si>
  <si>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</si>
  <si>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</si>
  <si>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</si>
  <si>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</si>
  <si>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</si>
  <si>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</si>
  <si>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</si>
  <si>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</si>
  <si>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</si>
  <si>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</si>
  <si>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</si>
  <si>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</si>
  <si>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</si>
  <si>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</si>
  <si>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</si>
  <si>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</si>
  <si>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</si>
  <si>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</si>
  <si>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</si>
  <si>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</si>
  <si>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</si>
  <si>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</si>
  <si>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</si>
  <si>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</si>
  <si>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</si>
  <si>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</si>
  <si>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</si>
  <si>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</si>
  <si>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</si>
  <si>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</si>
  <si>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</si>
  <si>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</si>
  <si>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</si>
  <si>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</si>
  <si>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</si>
  <si>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</si>
  <si>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</si>
  <si>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</si>
  <si>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</si>
  <si>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</si>
  <si>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</si>
  <si>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</si>
  <si>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</si>
  <si>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</si>
  <si>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</si>
  <si>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</si>
  <si>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</si>
  <si>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</si>
  <si>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</si>
  <si>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</si>
  <si>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</si>
  <si>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</si>
  <si>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</si>
  <si>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</si>
  <si>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</si>
  <si>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</si>
  <si>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</si>
  <si>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</si>
  <si>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</si>
  <si>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</si>
  <si>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</si>
  <si>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</si>
  <si>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</si>
  <si>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</si>
  <si>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</si>
  <si>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</si>
  <si>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</si>
  <si>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</si>
  <si>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</si>
  <si>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</si>
  <si>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</si>
  <si>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</si>
  <si>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</si>
  <si>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</si>
  <si>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</si>
  <si>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</si>
  <si>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</si>
  <si>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</si>
  <si>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</si>
  <si>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</si>
  <si>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</si>
  <si>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</si>
  <si>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</si>
  <si>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</si>
  <si>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</si>
  <si>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</si>
  <si>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</si>
  <si>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</si>
  <si>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</si>
  <si>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</si>
  <si>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</si>
  <si>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</si>
  <si>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</si>
  <si>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</si>
  <si>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</si>
  <si>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</si>
  <si>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</si>
  <si>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</si>
  <si>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</si>
  <si>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</si>
  <si>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</si>
  <si>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</si>
  <si>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</si>
  <si>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</si>
  <si>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</si>
  <si>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</si>
  <si>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</si>
  <si>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</si>
  <si>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</si>
  <si>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</si>
  <si>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</si>
  <si>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</si>
  <si>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</si>
  <si>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</si>
  <si>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</si>
  <si>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</si>
  <si>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</si>
  <si>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</si>
  <si>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</si>
  <si>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</si>
  <si>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</si>
  <si>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</si>
  <si>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</si>
  <si>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</si>
  <si>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</si>
  <si>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</si>
  <si>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</si>
  <si>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</si>
  <si>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</si>
  <si>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</si>
  <si>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</si>
  <si>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</si>
  <si>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</si>
  <si>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</si>
  <si>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</si>
  <si>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</si>
  <si>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</si>
  <si>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</si>
  <si>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</si>
  <si>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</si>
  <si>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</si>
  <si>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</si>
  <si>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</si>
  <si>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</si>
  <si>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</si>
  <si>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</si>
  <si>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</si>
  <si>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</si>
  <si>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</si>
  <si>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</si>
  <si>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</si>
  <si>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</si>
  <si>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</si>
  <si>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</si>
  <si>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</si>
  <si>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</si>
  <si>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</si>
  <si>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</si>
  <si>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</si>
  <si>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</si>
  <si>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</si>
  <si>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</si>
  <si>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</si>
  <si>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</si>
  <si>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</si>
  <si>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</si>
  <si>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</si>
  <si>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</si>
  <si>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</si>
  <si>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</si>
  <si>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</si>
  <si>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</si>
  <si>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</si>
  <si>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</si>
  <si>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</si>
  <si>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</si>
  <si>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</si>
  <si>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</si>
  <si>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</si>
  <si>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</si>
  <si>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</si>
  <si>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</si>
  <si>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</si>
  <si>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</si>
  <si>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</si>
  <si>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</si>
  <si>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</si>
  <si>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</si>
  <si>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</si>
  <si>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</si>
  <si>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</si>
  <si>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</si>
  <si>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</si>
  <si>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</si>
  <si>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</si>
  <si>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</si>
  <si>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</si>
  <si>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</si>
  <si>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</si>
  <si>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</si>
  <si>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</si>
  <si>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</si>
  <si>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</si>
  <si>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</si>
  <si>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</si>
  <si>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</si>
  <si>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</si>
  <si>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</si>
  <si>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</si>
  <si>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</si>
  <si>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</si>
  <si>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</si>
  <si>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</si>
  <si>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</si>
  <si>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</si>
  <si>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</si>
  <si>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</si>
  <si>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</si>
  <si>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</si>
  <si>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</si>
  <si>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</si>
  <si>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</si>
  <si>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</si>
  <si>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</si>
  <si>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</si>
  <si>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</si>
  <si>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</si>
  <si>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</si>
  <si>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</si>
  <si>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</si>
  <si>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</si>
  <si>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</si>
  <si>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</si>
  <si>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</si>
  <si>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</si>
  <si>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</si>
  <si>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</si>
  <si>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</si>
  <si>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</si>
  <si>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</si>
  <si>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</si>
  <si>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</si>
  <si>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</si>
  <si>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</si>
  <si>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</si>
  <si>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</si>
  <si>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</si>
  <si>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</si>
  <si>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</si>
  <si>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</si>
  <si>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</si>
  <si>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</si>
  <si>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</si>
  <si>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</si>
  <si>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</si>
  <si>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</si>
  <si>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</si>
  <si>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</si>
  <si>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</si>
  <si>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</si>
  <si>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</si>
  <si>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</si>
  <si>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</si>
  <si>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</si>
  <si>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</si>
  <si>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</si>
  <si>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</si>
  <si>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</si>
  <si>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</si>
  <si>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</si>
  <si>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</si>
  <si>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</si>
  <si>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</si>
  <si>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</si>
  <si>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</si>
  <si>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</si>
  <si>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</si>
  <si>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</si>
  <si>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</si>
  <si>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</si>
  <si>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</si>
  <si>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</si>
  <si>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</si>
  <si>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</si>
  <si>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</si>
  <si>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</si>
  <si>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</si>
  <si>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</si>
  <si>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</si>
  <si>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</si>
  <si>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</si>
  <si>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</si>
  <si>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</si>
  <si>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</si>
  <si>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</si>
  <si>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</si>
  <si>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</si>
  <si>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</si>
  <si>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</si>
  <si>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</si>
  <si>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</si>
  <si>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</si>
  <si>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</si>
  <si>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</si>
  <si>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</si>
  <si>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</si>
  <si>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</si>
  <si>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</si>
  <si>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</si>
  <si>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</si>
  <si>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</si>
  <si>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</si>
  <si>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</si>
  <si>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</si>
  <si>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</si>
  <si>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</si>
  <si>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</si>
  <si>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</si>
  <si>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</si>
  <si>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</si>
  <si>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</si>
  <si>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</si>
  <si>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</si>
  <si>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</si>
  <si>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</si>
  <si>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</si>
  <si>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</si>
  <si>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</si>
  <si>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</si>
  <si>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</si>
  <si>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</si>
  <si>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</si>
  <si>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</si>
  <si>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</si>
  <si>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</si>
  <si>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</si>
  <si>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</si>
  <si>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</si>
  <si>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</si>
  <si>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</si>
  <si>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</si>
  <si>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</si>
  <si>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</si>
  <si>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</si>
  <si>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</si>
  <si>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</si>
  <si>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</si>
  <si>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</si>
  <si>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</si>
  <si>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</si>
  <si>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</si>
  <si>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</si>
  <si>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</si>
  <si>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</si>
  <si>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</si>
  <si>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</si>
  <si>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</si>
  <si>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</si>
  <si>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</si>
  <si>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</si>
  <si>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</si>
  <si>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</si>
  <si>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</si>
  <si>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</si>
  <si>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</si>
  <si>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</si>
  <si>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</si>
  <si>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</si>
  <si>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</si>
  <si>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</si>
  <si>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</si>
  <si>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</si>
  <si>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</si>
  <si>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</si>
  <si>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</si>
  <si>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</si>
  <si>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</si>
  <si>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</si>
  <si>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</si>
  <si>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</si>
  <si>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</si>
  <si>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</si>
  <si>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</si>
  <si>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</si>
  <si>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</si>
  <si>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</si>
  <si>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</si>
  <si>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</si>
  <si>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</si>
  <si>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</si>
  <si>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</si>
  <si>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</si>
  <si>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</si>
  <si>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</si>
  <si>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</si>
  <si>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</si>
  <si>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</si>
  <si>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</si>
  <si>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</si>
  <si>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</si>
  <si>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</si>
  <si>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</si>
  <si>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</si>
  <si>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</si>
  <si>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</si>
  <si>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</si>
  <si>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</si>
  <si>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</si>
  <si>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</si>
  <si>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</si>
  <si>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</si>
  <si>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</si>
  <si>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</si>
  <si>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</si>
  <si>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</si>
  <si>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</si>
  <si>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</si>
  <si>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</si>
  <si>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</si>
  <si>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</si>
  <si>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</si>
  <si>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</si>
  <si>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</si>
  <si>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</si>
  <si>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</si>
  <si>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</si>
  <si>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</si>
  <si>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</si>
  <si>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</si>
  <si>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</si>
  <si>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</si>
  <si>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</si>
  <si>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</si>
  <si>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</si>
  <si>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</si>
  <si>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</si>
  <si>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</si>
  <si>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</si>
  <si>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</si>
  <si>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</si>
  <si>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</si>
  <si>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</si>
  <si>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</si>
  <si>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</si>
  <si>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</si>
  <si>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</si>
  <si>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</si>
  <si>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</si>
  <si>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</si>
  <si>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</si>
  <si>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</si>
  <si>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</si>
  <si>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</si>
  <si>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</si>
  <si>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</si>
  <si>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</si>
  <si>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</si>
  <si>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</si>
  <si>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</si>
  <si>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</si>
  <si>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</si>
  <si>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</si>
  <si>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</si>
  <si>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</si>
  <si>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</si>
  <si>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</si>
  <si>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</si>
  <si>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</si>
  <si>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</si>
  <si>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</si>
  <si>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</si>
  <si>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</si>
  <si>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</si>
  <si>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</si>
  <si>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</si>
  <si>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</si>
  <si>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</si>
  <si>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</si>
  <si>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</si>
  <si>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</si>
  <si>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</si>
  <si>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</si>
  <si>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</si>
  <si>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</si>
  <si>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</si>
  <si>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</si>
  <si>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</si>
  <si>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</si>
  <si>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</si>
  <si>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</si>
  <si>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</si>
  <si>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</si>
  <si>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</si>
  <si>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</si>
  <si>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</si>
  <si>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</si>
  <si>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</si>
  <si>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</si>
  <si>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</si>
  <si>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</si>
  <si>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</si>
  <si>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</si>
  <si>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</si>
  <si>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</si>
  <si>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</si>
  <si>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</si>
  <si>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</si>
  <si>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</si>
  <si>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</si>
  <si>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</si>
  <si>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</si>
  <si>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</si>
  <si>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</si>
  <si>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</si>
  <si>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</si>
  <si>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</si>
  <si>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</si>
  <si>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</si>
  <si>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</si>
  <si>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</si>
  <si>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</si>
  <si>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</si>
  <si>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</si>
  <si>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</si>
  <si>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</si>
  <si>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</si>
  <si>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</si>
  <si>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</si>
  <si>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</si>
  <si>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</si>
  <si>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</si>
  <si>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</si>
  <si>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</si>
  <si>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</si>
  <si>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</si>
  <si>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</si>
  <si>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</si>
  <si>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</si>
  <si>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</si>
  <si>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</si>
  <si>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</si>
  <si>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</si>
  <si>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</si>
  <si>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</si>
  <si>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</si>
  <si>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</si>
  <si>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</si>
  <si>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</si>
  <si>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</si>
  <si>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</si>
  <si>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</si>
  <si>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</si>
  <si>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</si>
  <si>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</si>
  <si>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</si>
  <si>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</si>
  <si>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</si>
  <si>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</si>
  <si>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</si>
  <si>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</si>
  <si>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</si>
  <si>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</si>
  <si>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</si>
  <si>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</si>
  <si>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</si>
  <si>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</si>
  <si>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</si>
  <si>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</si>
  <si>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</si>
  <si>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</si>
  <si>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</si>
  <si>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</si>
  <si>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</si>
  <si>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</si>
  <si>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</si>
  <si>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</si>
  <si>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</si>
  <si>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</si>
  <si>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</si>
  <si>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</si>
  <si>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</si>
  <si>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</si>
  <si>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</si>
  <si>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</si>
  <si>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</si>
  <si>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</si>
  <si>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</si>
  <si>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</si>
  <si>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</si>
  <si>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</si>
  <si>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</si>
  <si>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</si>
  <si>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</si>
  <si>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</si>
  <si>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</si>
  <si>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</si>
  <si>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</si>
  <si>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</si>
  <si>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</si>
  <si>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</si>
  <si>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</si>
  <si>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</si>
  <si>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</si>
  <si>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</si>
  <si>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</si>
  <si>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</si>
  <si>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</si>
  <si>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</si>
  <si>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</si>
  <si>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</si>
  <si>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</si>
  <si>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</si>
  <si>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</si>
  <si>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</si>
  <si>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</si>
  <si>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</si>
  <si>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</si>
  <si>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</si>
  <si>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</si>
  <si>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</si>
  <si>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</si>
  <si>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</si>
  <si>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</si>
  <si>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</si>
  <si>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</si>
  <si>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</si>
  <si>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</si>
  <si>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</si>
  <si>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</si>
  <si>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</si>
  <si>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</si>
  <si>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</si>
  <si>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</si>
  <si>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</si>
  <si>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</si>
  <si>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</si>
  <si>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</si>
  <si>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</si>
  <si>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</si>
  <si>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</si>
  <si>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</si>
  <si>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</si>
  <si>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</si>
  <si>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</si>
  <si>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</si>
  <si>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</si>
  <si>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</si>
  <si>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</si>
  <si>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</si>
  <si>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</si>
  <si>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</si>
  <si>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</si>
  <si>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</si>
  <si>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</si>
  <si>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</si>
  <si>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</si>
  <si>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</si>
  <si>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</si>
  <si>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</si>
  <si>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</si>
  <si>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</si>
  <si>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</si>
  <si>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</si>
  <si>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</si>
  <si>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</si>
  <si>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</si>
  <si>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</si>
  <si>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</si>
  <si>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</si>
  <si>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</si>
  <si>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</si>
  <si>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</si>
  <si>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</si>
  <si>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</si>
  <si>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</si>
  <si>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</si>
  <si>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</si>
  <si>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</si>
  <si>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</si>
  <si>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</si>
  <si>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</si>
  <si>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</si>
  <si>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</si>
  <si>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</si>
  <si>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</si>
  <si>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</si>
  <si>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</si>
  <si>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</si>
  <si>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</si>
  <si>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</si>
  <si>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</si>
  <si>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</si>
  <si>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</si>
  <si>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</si>
  <si>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</si>
  <si>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</si>
  <si>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</si>
  <si>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</si>
  <si>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</si>
  <si>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</si>
  <si>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</si>
  <si>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</si>
  <si>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</si>
  <si>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</si>
  <si>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</si>
  <si>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</si>
  <si>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</si>
  <si>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</si>
  <si>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</si>
  <si>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</si>
  <si>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</si>
  <si>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</si>
  <si>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</si>
  <si>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</si>
  <si>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</si>
  <si>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</si>
  <si>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</si>
  <si>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</si>
  <si>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</si>
  <si>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</si>
  <si>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</si>
  <si>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</si>
  <si>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</si>
  <si>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</si>
  <si>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</si>
  <si>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</si>
  <si>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</si>
  <si>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</si>
  <si>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</si>
  <si>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</si>
  <si>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</si>
  <si>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</si>
  <si>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</si>
  <si>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</si>
  <si>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</si>
  <si>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</si>
  <si>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</si>
  <si>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</si>
  <si>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</si>
  <si>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</si>
  <si>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</si>
  <si>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</si>
  <si>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</si>
  <si>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</si>
  <si>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</si>
  <si>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</si>
  <si>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</si>
  <si>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</si>
  <si>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</si>
  <si>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</si>
  <si>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</si>
  <si>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</si>
  <si>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</si>
  <si>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</si>
  <si>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</si>
  <si>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</si>
  <si>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</si>
  <si>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</si>
  <si>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</si>
  <si>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</si>
  <si>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</si>
  <si>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</si>
  <si>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</si>
  <si>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</si>
  <si>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</si>
  <si>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</si>
  <si>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</si>
  <si>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</si>
  <si>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</si>
  <si>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</si>
  <si>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</si>
  <si>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</si>
  <si>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</si>
  <si>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</si>
  <si>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</si>
  <si>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</si>
  <si>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</si>
  <si>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</si>
  <si>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</si>
  <si>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</si>
  <si>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</si>
  <si>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</si>
  <si>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</si>
  <si>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</si>
  <si>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</si>
  <si>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</si>
  <si>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</si>
  <si>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</si>
  <si>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</si>
  <si>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</si>
  <si>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</si>
  <si>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</si>
  <si>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</si>
  <si>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</si>
  <si>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</si>
  <si>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</si>
  <si>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</si>
  <si>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</si>
  <si>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</si>
  <si>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</si>
  <si>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</si>
  <si>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</si>
  <si>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</si>
  <si>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</si>
  <si>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</si>
  <si>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</si>
  <si>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</si>
  <si>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</si>
  <si>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</si>
  <si>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</si>
  <si>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</si>
  <si>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</si>
  <si>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</si>
  <si>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</si>
  <si>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</si>
  <si>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</si>
  <si>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</si>
  <si>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</si>
  <si>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</si>
  <si>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</si>
  <si>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</si>
  <si>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</si>
  <si>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</si>
  <si>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</si>
  <si>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</si>
  <si>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</si>
  <si>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</si>
  <si>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</si>
  <si>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</si>
  <si>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</si>
  <si>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</si>
  <si>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</si>
  <si>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</si>
  <si>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</si>
  <si>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</si>
  <si>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</si>
  <si>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</si>
  <si>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</si>
  <si>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</si>
  <si>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</si>
  <si>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</si>
  <si>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</si>
  <si>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</si>
  <si>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</si>
  <si>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</si>
  <si>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</si>
  <si>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</si>
  <si>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</si>
  <si>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</si>
  <si>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</si>
  <si>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</si>
  <si>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</si>
  <si>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</si>
  <si>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</si>
  <si>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</si>
  <si>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</si>
  <si>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</si>
  <si>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</si>
  <si>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</si>
  <si>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</si>
  <si>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</si>
  <si>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</si>
  <si>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</si>
  <si>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</si>
  <si>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</si>
  <si>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</si>
  <si>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</si>
  <si>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</si>
  <si>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</si>
  <si>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</si>
  <si>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</si>
  <si>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</si>
  <si>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</si>
  <si>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</si>
  <si>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</si>
  <si>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</si>
  <si>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</si>
  <si>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</si>
  <si>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</si>
  <si>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</si>
  <si>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</si>
  <si>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</si>
  <si>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</si>
  <si>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</si>
  <si>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</si>
  <si>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</si>
  <si>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</si>
  <si>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</si>
  <si>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</si>
  <si>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</si>
  <si>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</si>
  <si>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</si>
  <si>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</si>
  <si>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</si>
  <si>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</si>
  <si>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</si>
  <si>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</si>
  <si>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</si>
  <si>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</si>
  <si>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</si>
  <si>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</si>
  <si>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</si>
  <si>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</si>
  <si>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</si>
  <si>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</si>
  <si>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</si>
  <si>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</si>
  <si>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</si>
  <si>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</si>
  <si>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</si>
  <si>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</si>
  <si>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</si>
  <si>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</si>
  <si>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</si>
  <si>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</si>
  <si>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</si>
  <si>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</si>
  <si>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</si>
  <si>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</si>
  <si>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</si>
  <si>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</si>
  <si>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</si>
  <si>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</si>
  <si>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</si>
  <si>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</si>
  <si>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</si>
  <si>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</si>
  <si>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</si>
  <si>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</si>
  <si>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</si>
  <si>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</si>
  <si>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</si>
  <si>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</si>
  <si>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</si>
  <si>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</si>
  <si>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</si>
  <si>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</si>
  <si>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</si>
  <si>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</si>
  <si>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</si>
  <si>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</si>
  <si>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</si>
  <si>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</si>
  <si>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</si>
  <si>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</si>
  <si>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</si>
  <si>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</si>
  <si>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</si>
  <si>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</si>
  <si>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</si>
  <si>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</si>
  <si>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</si>
  <si>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</si>
  <si>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</si>
  <si>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</si>
  <si>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</si>
  <si>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</si>
  <si>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</si>
  <si>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</si>
  <si>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</si>
  <si>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</si>
  <si>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</si>
  <si>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</si>
  <si>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</si>
  <si>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</si>
  <si>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</si>
  <si>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</si>
  <si>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</si>
  <si>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</si>
  <si>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</si>
  <si>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</si>
  <si>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</si>
  <si>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</si>
  <si>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</si>
  <si>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</si>
  <si>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</si>
  <si>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</si>
  <si>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</si>
  <si>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</si>
  <si>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</si>
  <si>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</si>
  <si>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</si>
  <si>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</si>
  <si>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</si>
  <si>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</si>
  <si>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</si>
  <si>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</si>
  <si>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</si>
  <si>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</si>
  <si>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</si>
  <si>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</si>
  <si>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</si>
  <si>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</si>
  <si>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</si>
  <si>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</si>
  <si>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</si>
  <si>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</si>
  <si>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</si>
  <si>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</si>
  <si>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</si>
  <si>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</si>
  <si>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</si>
  <si>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</si>
  <si>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</si>
  <si>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</si>
  <si>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</si>
  <si>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</si>
  <si>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</si>
  <si>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</si>
  <si>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</si>
  <si>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</si>
  <si>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</si>
  <si>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</si>
  <si>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</si>
  <si>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</si>
  <si>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</si>
  <si>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</si>
  <si>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</si>
  <si>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</si>
  <si>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</si>
  <si>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</si>
  <si>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</si>
  <si>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</si>
  <si>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</si>
  <si>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</si>
  <si>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</si>
  <si>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</si>
  <si>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</si>
  <si>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</si>
  <si>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</si>
  <si>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</si>
  <si>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</si>
  <si>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</si>
  <si>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</si>
  <si>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</si>
  <si>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</si>
  <si>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</si>
  <si>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</si>
  <si>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</si>
  <si>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</si>
  <si>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</si>
  <si>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</si>
  <si>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</si>
  <si>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</si>
  <si>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</si>
  <si>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</si>
  <si>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</si>
  <si>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</si>
  <si>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</si>
  <si>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</si>
  <si>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</si>
  <si>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</si>
  <si>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</si>
  <si>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</si>
  <si>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</si>
  <si>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</si>
  <si>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</si>
  <si>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</si>
  <si>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</si>
  <si>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</si>
  <si>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</si>
  <si>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</si>
  <si>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</si>
  <si>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</si>
  <si>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</si>
  <si>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</si>
  <si>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</si>
  <si>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</si>
  <si>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</si>
  <si>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</si>
  <si>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</si>
  <si>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</si>
  <si>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</si>
  <si>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</si>
  <si>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</si>
  <si>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</si>
  <si>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</si>
  <si>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</si>
  <si>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</si>
  <si>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</si>
  <si>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</si>
  <si>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</si>
  <si>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</si>
  <si>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</si>
  <si>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</si>
  <si>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</si>
  <si>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</si>
  <si>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</si>
  <si>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</si>
  <si>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</si>
  <si>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</si>
  <si>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</si>
  <si>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</si>
  <si>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</si>
  <si>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</si>
  <si>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</si>
  <si>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</si>
  <si>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</si>
  <si>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</si>
  <si>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</si>
  <si>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</si>
  <si>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</si>
  <si>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</si>
  <si>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</si>
  <si>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</si>
  <si>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</si>
  <si>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</si>
  <si>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</si>
  <si>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</si>
  <si>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</si>
  <si>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</si>
  <si>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</si>
  <si>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</si>
  <si>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</si>
  <si>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</si>
  <si>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</si>
  <si>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</si>
  <si>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</si>
  <si>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</si>
  <si>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</si>
  <si>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</si>
  <si>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</si>
  <si>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</si>
  <si>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</si>
  <si>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</si>
  <si>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</si>
  <si>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</si>
  <si>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</si>
  <si>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</si>
  <si>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</si>
  <si>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</si>
  <si>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</si>
  <si>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</si>
  <si>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</si>
  <si>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</si>
  <si>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</si>
  <si>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</si>
  <si>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</si>
  <si>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</si>
  <si>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</si>
  <si>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</si>
  <si>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</si>
  <si>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</si>
  <si>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</si>
  <si>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</si>
  <si>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</si>
  <si>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</si>
  <si>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</si>
  <si>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</si>
  <si>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</si>
  <si>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</si>
  <si>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</si>
  <si>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</si>
  <si>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</si>
  <si>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</si>
  <si>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</si>
  <si>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</si>
  <si>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</si>
  <si>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</si>
  <si>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</si>
  <si>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</si>
  <si>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</si>
  <si>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</si>
  <si>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</si>
  <si>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</si>
  <si>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</si>
  <si>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</si>
  <si>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</si>
  <si>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</si>
  <si>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</si>
  <si>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</si>
  <si>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</si>
  <si>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</si>
  <si>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</si>
  <si>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</si>
  <si>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</si>
  <si>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</si>
  <si>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</si>
  <si>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</si>
  <si>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</si>
  <si>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</si>
  <si>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</si>
  <si>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</si>
  <si>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</si>
  <si>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</si>
  <si>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</si>
  <si>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</si>
  <si>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</si>
  <si>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</si>
  <si>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</si>
  <si>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</si>
  <si>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</si>
  <si>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</si>
  <si>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</si>
  <si>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</si>
  <si>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</si>
  <si>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</si>
  <si>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</si>
  <si>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</si>
  <si>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</si>
  <si>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</si>
  <si>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</si>
  <si>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</si>
  <si>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</si>
  <si>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</si>
  <si>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</si>
  <si>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</si>
  <si>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</si>
  <si>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</si>
  <si>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</si>
  <si>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</si>
  <si>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</si>
  <si>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</si>
  <si>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</si>
  <si>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</si>
  <si>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</si>
  <si>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</si>
  <si>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</si>
  <si>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</si>
  <si>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</si>
  <si>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</si>
  <si>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</si>
  <si>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</si>
  <si>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</si>
  <si>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</si>
  <si>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</si>
  <si>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</si>
  <si>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</si>
  <si>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</si>
  <si>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</si>
  <si>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</si>
  <si>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</si>
  <si>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</si>
  <si>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</si>
  <si>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</si>
  <si>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</si>
  <si>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</si>
  <si>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</si>
  <si>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</si>
  <si>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</si>
  <si>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</si>
  <si>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</si>
  <si>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</si>
  <si>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</si>
  <si>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</si>
  <si>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</si>
  <si>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</si>
  <si>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</si>
  <si>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</si>
  <si>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</si>
  <si>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</si>
  <si>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</si>
  <si>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</si>
  <si>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</si>
  <si>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</si>
  <si>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</si>
  <si>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</si>
  <si>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</si>
  <si>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</si>
  <si>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</si>
  <si>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</si>
  <si>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</si>
  <si>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</si>
  <si>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</si>
  <si>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</si>
  <si>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</si>
  <si>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</si>
  <si>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</si>
  <si>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</si>
  <si>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</si>
  <si>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</si>
  <si>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</si>
  <si>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</si>
  <si>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</si>
  <si>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</si>
  <si>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</si>
  <si>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</si>
  <si>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</si>
  <si>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</si>
  <si>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</si>
  <si>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</si>
  <si>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</si>
  <si>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</si>
  <si>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</si>
  <si>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</si>
  <si>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</si>
  <si>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</si>
  <si>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</si>
  <si>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</si>
  <si>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</si>
  <si>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</si>
  <si>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</si>
  <si>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</si>
  <si>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</si>
  <si>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</si>
  <si>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</si>
  <si>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</si>
  <si>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</si>
  <si>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</si>
  <si>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</si>
  <si>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</si>
  <si>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</si>
  <si>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</si>
  <si>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</si>
  <si>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</si>
  <si>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</si>
  <si>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</si>
  <si>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</si>
  <si>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</si>
  <si>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</si>
  <si>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</si>
  <si>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</si>
  <si>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</si>
  <si>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</si>
  <si>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</si>
  <si>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</si>
  <si>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</si>
  <si>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</si>
  <si>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</si>
  <si>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</si>
  <si>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</si>
  <si>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</si>
  <si>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</si>
  <si>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</si>
  <si>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</si>
  <si>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</si>
  <si>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</si>
  <si>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</si>
  <si>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</si>
  <si>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</si>
  <si>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</si>
  <si>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</si>
  <si>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</si>
  <si>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</si>
  <si>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</si>
  <si>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</si>
  <si>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</si>
  <si>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</si>
  <si>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</si>
  <si>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</si>
  <si>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</si>
  <si>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</si>
  <si>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</si>
  <si>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</si>
  <si>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</si>
  <si>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</si>
  <si>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</si>
  <si>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</si>
  <si>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</si>
  <si>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</si>
  <si>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</si>
  <si>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</si>
  <si>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</si>
  <si>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</si>
  <si>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</si>
  <si>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</si>
  <si>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</si>
  <si>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</si>
  <si>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</si>
  <si>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</si>
  <si>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</si>
  <si>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</si>
  <si>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</si>
  <si>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</si>
  <si>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</si>
  <si>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</si>
  <si>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</si>
  <si>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</si>
  <si>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</si>
  <si>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</si>
  <si>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</si>
  <si>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</si>
  <si>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</si>
  <si>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</si>
  <si>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</si>
  <si>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</si>
  <si>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</si>
  <si>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</si>
  <si>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</si>
  <si>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</si>
  <si>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</si>
  <si>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</si>
  <si>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</si>
  <si>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</si>
  <si>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</si>
  <si>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</si>
  <si>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</si>
  <si>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</si>
  <si>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</si>
  <si>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</si>
  <si>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</si>
  <si>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</si>
  <si>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</si>
  <si>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</si>
  <si>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</si>
  <si>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</si>
  <si>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</si>
  <si>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</si>
  <si>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</si>
  <si>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</si>
  <si>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</si>
  <si>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</si>
  <si>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</si>
  <si>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</si>
  <si>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</si>
  <si>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</si>
  <si>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</si>
  <si>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</si>
  <si>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</si>
  <si>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</si>
  <si>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</si>
  <si>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</si>
  <si>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</si>
  <si>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</si>
  <si>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</si>
  <si>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</si>
  <si>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</si>
  <si>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</si>
  <si>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</si>
  <si>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</si>
  <si>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</si>
  <si>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</si>
  <si>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</si>
  <si>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</si>
  <si>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</si>
  <si>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</si>
  <si>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</si>
  <si>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</si>
  <si>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</si>
  <si>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</si>
  <si>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</si>
  <si>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</si>
  <si>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</si>
  <si>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</si>
  <si>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</si>
  <si>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</si>
  <si>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</si>
  <si>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</si>
  <si>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</si>
  <si>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</si>
  <si>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</si>
  <si>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</si>
  <si>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</si>
  <si>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</si>
  <si>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</si>
  <si>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</si>
  <si>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</si>
  <si>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</si>
  <si>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</si>
  <si>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</si>
  <si>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</si>
  <si>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</si>
  <si>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</si>
  <si>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</si>
  <si>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</si>
  <si>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</si>
  <si>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</si>
  <si>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</si>
  <si>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</si>
  <si>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</si>
  <si>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</si>
  <si>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</si>
  <si>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</si>
  <si>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</si>
  <si>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</si>
  <si>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</si>
  <si>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</si>
  <si>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</si>
  <si>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</si>
  <si>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</si>
  <si>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</si>
  <si>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</si>
  <si>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</si>
  <si>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</si>
  <si>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</si>
  <si>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</si>
  <si>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</si>
  <si>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</si>
  <si>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</si>
  <si>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</si>
  <si>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</si>
  <si>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</si>
  <si>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</si>
  <si>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</si>
  <si>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</si>
  <si>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</si>
  <si>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</si>
  <si>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</si>
  <si>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</si>
  <si>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</si>
  <si>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</si>
  <si>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</si>
  <si>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</si>
  <si>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</si>
  <si>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</si>
  <si>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</si>
  <si>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</si>
  <si>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</si>
  <si>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</si>
  <si>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</si>
  <si>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</si>
  <si>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</si>
  <si>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</si>
  <si>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</si>
  <si>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</si>
  <si>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</si>
  <si>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</si>
  <si>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</si>
  <si>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</si>
  <si>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</si>
  <si>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</si>
  <si>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</si>
  <si>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</si>
  <si>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</si>
  <si>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</si>
  <si>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</si>
  <si>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</si>
  <si>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</si>
  <si>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</si>
  <si>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</si>
  <si>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</si>
  <si>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</si>
  <si>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</si>
  <si>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</si>
  <si>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</si>
  <si>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</si>
  <si>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</si>
  <si>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</si>
  <si>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</si>
  <si>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</si>
  <si>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</si>
  <si>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</si>
  <si>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</si>
  <si>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</si>
  <si>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</si>
  <si>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</si>
  <si>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</si>
  <si>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</si>
  <si>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</si>
  <si>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</si>
  <si>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</si>
  <si>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</si>
  <si>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</si>
  <si>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</si>
  <si>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</si>
  <si>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</si>
  <si>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</si>
  <si>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</si>
  <si>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</si>
  <si>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</si>
  <si>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</si>
  <si>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</si>
  <si>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</si>
  <si>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</si>
  <si>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</si>
  <si>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</si>
  <si>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</si>
  <si>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</si>
  <si>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</si>
  <si>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</si>
  <si>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</si>
  <si>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</si>
  <si>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</si>
  <si>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</si>
  <si>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</si>
  <si>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</si>
  <si>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</si>
  <si>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</si>
  <si>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</si>
  <si>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</si>
  <si>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</si>
  <si>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</si>
  <si>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</si>
  <si>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</si>
  <si>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</si>
  <si>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</si>
  <si>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</si>
  <si>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</si>
  <si>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</si>
  <si>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</si>
  <si>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</si>
  <si>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</si>
  <si>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</si>
  <si>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</si>
  <si>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</si>
  <si>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</si>
  <si>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</si>
  <si>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</si>
  <si>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</si>
  <si>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</si>
  <si>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</si>
  <si>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</si>
  <si>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</si>
  <si>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</si>
  <si>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</si>
  <si>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</si>
  <si>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</si>
  <si>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</si>
  <si>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</si>
  <si>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</si>
  <si>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</si>
  <si>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</si>
  <si>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</si>
  <si>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</si>
  <si>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</si>
  <si>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</si>
  <si>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</si>
  <si>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</si>
  <si>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</si>
  <si>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</si>
  <si>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</si>
  <si>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</si>
  <si>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</si>
  <si>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</si>
  <si>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</si>
  <si>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</si>
  <si>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</si>
  <si>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</si>
  <si>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</si>
  <si>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</si>
  <si>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</si>
  <si>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</si>
  <si>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</si>
  <si>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</si>
  <si>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</si>
  <si>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</si>
  <si>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</si>
  <si>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</si>
  <si>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</si>
  <si>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</si>
  <si>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</si>
  <si>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</si>
  <si>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</si>
  <si>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</si>
  <si>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</si>
  <si>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</si>
  <si>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</si>
  <si>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</si>
  <si>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</si>
  <si>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</si>
  <si>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</si>
  <si>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</si>
  <si>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</si>
  <si>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</si>
  <si>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</si>
  <si>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</si>
  <si>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</si>
  <si>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</si>
  <si>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</si>
  <si>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</si>
  <si>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</si>
  <si>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</si>
  <si>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</si>
  <si>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</si>
  <si>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</si>
  <si>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</si>
  <si>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</si>
  <si>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</si>
  <si>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</si>
  <si>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</si>
  <si>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</si>
  <si>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</si>
  <si>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</si>
  <si>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</si>
  <si>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</si>
  <si>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</si>
  <si>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</si>
  <si>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</si>
  <si>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</si>
  <si>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</si>
  <si>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</si>
  <si>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</si>
  <si>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</si>
  <si>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</si>
  <si>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</si>
  <si>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</si>
  <si>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</si>
  <si>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</si>
  <si>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</si>
  <si>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</si>
  <si>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</si>
  <si>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</si>
  <si>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</si>
  <si>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</si>
  <si>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</si>
  <si>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</si>
  <si>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</si>
  <si>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</si>
  <si>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</si>
  <si>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</si>
  <si>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</si>
  <si>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</si>
  <si>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</si>
  <si>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</si>
  <si>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</si>
  <si>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</si>
  <si>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</si>
  <si>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</si>
  <si>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</si>
  <si>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</si>
  <si>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</si>
  <si>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</si>
  <si>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</si>
  <si>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</si>
  <si>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</si>
  <si>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</si>
  <si>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</si>
  <si>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</si>
  <si>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</si>
  <si>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</si>
  <si>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</si>
  <si>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</si>
  <si>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</si>
  <si>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</si>
  <si>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</si>
  <si>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</si>
  <si>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</si>
  <si>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</si>
  <si>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</si>
  <si>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</si>
  <si>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</si>
  <si>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</si>
  <si>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</si>
  <si>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</si>
  <si>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</si>
  <si>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</si>
  <si>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</si>
  <si>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</si>
  <si>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</si>
  <si>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</si>
  <si>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</si>
  <si>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</si>
  <si>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</si>
  <si>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</si>
  <si>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</si>
  <si>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</si>
  <si>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</si>
  <si>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</si>
  <si>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</si>
  <si>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</si>
  <si>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</si>
  <si>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</si>
  <si>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</si>
  <si>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</si>
  <si>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</si>
  <si>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</si>
  <si>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</si>
  <si>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</si>
  <si>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</si>
  <si>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</si>
  <si>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</si>
  <si>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</si>
  <si>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</si>
  <si>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</si>
  <si>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</si>
  <si>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</si>
  <si>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</si>
  <si>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</si>
  <si>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</si>
  <si>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</si>
  <si>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</si>
  <si>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</si>
  <si>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</si>
  <si>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</si>
  <si>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</si>
  <si>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</si>
  <si>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</si>
  <si>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</si>
  <si>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</si>
  <si>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</si>
  <si>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</si>
  <si>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</si>
  <si>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</si>
  <si>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</si>
  <si>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</si>
  <si>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</si>
  <si>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</si>
  <si>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</si>
  <si>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</si>
  <si>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</si>
  <si>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</si>
  <si>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</si>
  <si>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</si>
  <si>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</si>
  <si>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</si>
  <si>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</si>
  <si>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</si>
  <si>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</si>
  <si>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</si>
  <si>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</si>
  <si>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</si>
  <si>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</si>
  <si>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</si>
  <si>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</si>
  <si>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</si>
  <si>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</si>
  <si>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</si>
  <si>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</si>
  <si>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</si>
  <si>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</si>
  <si>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</si>
  <si>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</si>
  <si>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</si>
  <si>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</si>
  <si>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</si>
  <si>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</si>
  <si>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</si>
  <si>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</si>
  <si>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</si>
  <si>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</si>
  <si>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</si>
  <si>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</si>
  <si>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</si>
  <si>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</si>
  <si>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</si>
  <si>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</si>
  <si>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</si>
  <si>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</si>
  <si>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</si>
  <si>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</si>
  <si>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</si>
  <si>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</si>
  <si>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</si>
  <si>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</si>
  <si>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</si>
  <si>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</si>
  <si>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</si>
  <si>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</si>
  <si>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</si>
  <si>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</si>
  <si>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</si>
  <si>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</si>
  <si>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</si>
  <si>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</si>
  <si>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</si>
  <si>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</si>
  <si>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</si>
  <si>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</si>
  <si>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</si>
  <si>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</si>
  <si>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</si>
  <si>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</si>
  <si>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</si>
  <si>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</si>
  <si>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</si>
  <si>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</si>
  <si>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</si>
  <si>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</si>
  <si>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</si>
  <si>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</si>
  <si>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</si>
  <si>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</si>
  <si>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</si>
  <si>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</si>
  <si>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</si>
  <si>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</si>
  <si>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</si>
  <si>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</si>
  <si>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</si>
  <si>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</si>
  <si>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</si>
  <si>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</si>
  <si>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</si>
  <si>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</si>
  <si>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</si>
  <si>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</si>
  <si>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</si>
  <si>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</si>
  <si>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</si>
  <si>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</si>
  <si>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</si>
  <si>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</si>
  <si>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</si>
  <si>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</si>
  <si>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</si>
  <si>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</si>
  <si>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</si>
  <si>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</si>
  <si>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</si>
  <si>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</si>
  <si>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</si>
  <si>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</si>
  <si>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</si>
  <si>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</si>
  <si>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</si>
  <si>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</si>
  <si>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</si>
  <si>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</si>
  <si>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</si>
  <si>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</si>
  <si>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</si>
  <si>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</si>
  <si>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</si>
  <si>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</si>
  <si>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</si>
  <si>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</si>
  <si>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</si>
  <si>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</si>
  <si>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</si>
  <si>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</si>
  <si>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</si>
  <si>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</si>
  <si>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</si>
  <si>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</si>
  <si>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</si>
  <si>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</si>
  <si>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</si>
  <si>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</si>
  <si>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</si>
  <si>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</si>
  <si>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</si>
  <si>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</si>
  <si>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</si>
  <si>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</si>
  <si>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</si>
  <si>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</si>
  <si>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</si>
  <si>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</si>
  <si>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</si>
  <si>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</si>
  <si>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</si>
  <si>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</si>
  <si>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</si>
  <si>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</si>
  <si>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</si>
  <si>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</si>
  <si>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</si>
  <si>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</si>
  <si>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</si>
  <si>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</si>
  <si>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</si>
  <si>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</si>
  <si>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</si>
  <si>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</si>
  <si>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</si>
  <si>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</si>
  <si>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</si>
  <si>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</si>
  <si>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</si>
  <si>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</si>
  <si>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</si>
  <si>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</si>
  <si>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</si>
  <si>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</si>
  <si>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</si>
  <si>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</si>
  <si>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</si>
  <si>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</si>
  <si>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</si>
  <si>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</si>
  <si>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</si>
  <si>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</si>
  <si>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</si>
  <si>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</si>
  <si>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</si>
  <si>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</si>
  <si>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</si>
  <si>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</si>
  <si>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</si>
  <si>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</si>
  <si>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</si>
  <si>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</si>
  <si>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</si>
  <si>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</si>
  <si>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</si>
  <si>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</si>
  <si>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</si>
  <si>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</si>
  <si>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</si>
  <si>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</si>
  <si>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</si>
  <si>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</si>
  <si>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</si>
  <si>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</si>
  <si>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</si>
  <si>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</si>
  <si>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</si>
  <si>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</si>
  <si>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</si>
  <si>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</si>
  <si>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</si>
  <si>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</si>
  <si>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</si>
  <si>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</si>
  <si>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</si>
  <si>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</si>
  <si>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</si>
  <si>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</si>
  <si>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</si>
  <si>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</si>
  <si>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</si>
  <si>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</si>
  <si>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</si>
  <si>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</si>
  <si>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</si>
  <si>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</si>
  <si>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</si>
  <si>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</si>
  <si>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</si>
  <si>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</si>
  <si>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</si>
  <si>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</si>
  <si>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</si>
  <si>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</si>
  <si>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</si>
  <si>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</si>
  <si>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</si>
  <si>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</si>
  <si>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</si>
  <si>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</si>
  <si>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</si>
  <si>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</si>
  <si>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</si>
  <si>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</si>
  <si>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</si>
  <si>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</si>
  <si>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</si>
  <si>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</si>
  <si>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</si>
  <si>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</si>
  <si>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</si>
  <si>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</si>
  <si>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</si>
  <si>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</si>
  <si>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</si>
  <si>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</si>
  <si>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</si>
  <si>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</si>
  <si>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</si>
  <si>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</si>
  <si>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</si>
  <si>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</si>
  <si>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</si>
  <si>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</si>
  <si>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</si>
  <si>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</si>
  <si>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</si>
  <si>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</si>
  <si>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</si>
  <si>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</si>
  <si>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</si>
  <si>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</si>
  <si>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</si>
  <si>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</si>
  <si>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</si>
  <si>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</si>
  <si>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</si>
  <si>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</si>
  <si>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</si>
  <si>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</si>
  <si>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</si>
  <si>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</si>
  <si>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</si>
  <si>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</si>
  <si>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</si>
  <si>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</si>
  <si>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</si>
  <si>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</si>
  <si>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</si>
  <si>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</si>
  <si>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</si>
  <si>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</si>
  <si>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</si>
  <si>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</si>
  <si>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</si>
  <si>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</si>
  <si>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</si>
  <si>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</si>
  <si>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</si>
  <si>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</si>
  <si>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</si>
  <si>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</si>
  <si>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</si>
  <si>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</si>
  <si>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</si>
  <si>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</si>
  <si>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</si>
  <si>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</si>
  <si>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</si>
  <si>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</si>
  <si>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</si>
  <si>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</si>
  <si>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</si>
  <si>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</si>
  <si>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</si>
  <si>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</si>
  <si>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</si>
  <si>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</si>
  <si>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</si>
  <si>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</si>
  <si>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</si>
  <si>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</si>
  <si>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</si>
  <si>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</si>
  <si>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</si>
  <si>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</si>
  <si>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</si>
  <si>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</si>
  <si>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</si>
  <si>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</si>
  <si>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</si>
  <si>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</si>
  <si>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</si>
  <si>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</si>
  <si>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</si>
  <si>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</si>
  <si>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</si>
  <si>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</si>
  <si>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</si>
  <si>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</si>
  <si>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</si>
  <si>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</si>
  <si>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</si>
  <si>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</si>
  <si>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</si>
  <si>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</si>
  <si>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</si>
  <si>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</si>
  <si>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</si>
  <si>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</si>
  <si>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</si>
  <si>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</si>
  <si>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</si>
  <si>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</si>
  <si>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</si>
  <si>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</si>
  <si>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</si>
  <si>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</si>
  <si>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</si>
  <si>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</si>
  <si>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</si>
  <si>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</si>
  <si>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</si>
  <si>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</si>
  <si>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</si>
  <si>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</si>
  <si>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</si>
  <si>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</si>
  <si>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</si>
  <si>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</si>
  <si>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</si>
  <si>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</si>
  <si>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</si>
  <si>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</si>
  <si>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</si>
  <si>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</si>
  <si>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</si>
  <si>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</si>
  <si>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</si>
  <si>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</si>
  <si>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</si>
  <si>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</si>
  <si>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</si>
  <si>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</si>
  <si>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</si>
  <si>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</si>
  <si>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</si>
  <si>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</si>
  <si>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</si>
  <si>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</si>
  <si>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</si>
  <si>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</si>
  <si>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</si>
  <si>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</si>
  <si>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</si>
  <si>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</si>
  <si>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</si>
  <si>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</si>
  <si>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</si>
  <si>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</si>
  <si>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</si>
  <si>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</si>
  <si>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</si>
  <si>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</si>
  <si>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</si>
  <si>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</si>
  <si>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</si>
  <si>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</si>
  <si>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</si>
  <si>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</si>
  <si>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</si>
  <si>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</si>
  <si>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</si>
  <si>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</si>
  <si>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</si>
  <si>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</si>
  <si>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</si>
  <si>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</si>
  <si>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</si>
  <si>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</si>
  <si>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</si>
  <si>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</si>
  <si>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</si>
  <si>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</si>
  <si>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</si>
  <si>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</si>
  <si>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</si>
  <si>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</si>
  <si>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</si>
  <si>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</si>
  <si>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</si>
  <si>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</si>
  <si>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</si>
  <si>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</si>
  <si>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</si>
  <si>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</si>
  <si>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</si>
  <si>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</si>
  <si>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</si>
  <si>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</si>
  <si>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</si>
  <si>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</si>
  <si>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</si>
  <si>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</si>
  <si>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</si>
  <si>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</si>
  <si>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</si>
  <si>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</si>
  <si>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</si>
  <si>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</si>
  <si>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</si>
  <si>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</si>
  <si>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</si>
  <si>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</si>
  <si>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</si>
  <si>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</si>
  <si>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</si>
  <si>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</si>
  <si>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</si>
  <si>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</si>
  <si>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</si>
  <si>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</si>
  <si>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</si>
  <si>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</si>
  <si>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</si>
  <si>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</si>
  <si>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</si>
  <si>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</si>
  <si>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</si>
  <si>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</si>
  <si>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</si>
  <si>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</si>
  <si>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</si>
  <si>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</si>
  <si>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</si>
  <si>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</si>
  <si>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</si>
  <si>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</si>
  <si>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</si>
  <si>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</si>
  <si>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</si>
  <si>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</si>
  <si>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</si>
  <si>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</si>
  <si>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</si>
  <si>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</si>
  <si>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</si>
  <si>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</si>
  <si>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</si>
  <si>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</si>
  <si>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</si>
  <si>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</si>
  <si>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</si>
  <si>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</si>
  <si>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</si>
  <si>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</si>
  <si>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</si>
  <si>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</si>
  <si>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</si>
  <si>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</si>
  <si>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</si>
  <si>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</si>
  <si>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</si>
  <si>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</si>
  <si>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</si>
  <si>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</si>
  <si>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</si>
  <si>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</si>
  <si>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</si>
  <si>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</si>
  <si>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</si>
  <si>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</si>
  <si>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</si>
  <si>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</si>
  <si>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</si>
  <si>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</si>
  <si>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</si>
  <si>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</si>
  <si>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</si>
  <si>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</si>
  <si>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</si>
  <si>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</si>
  <si>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</si>
  <si>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</si>
  <si>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</si>
  <si>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</si>
  <si>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</si>
  <si>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</si>
  <si>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</si>
  <si>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</si>
  <si>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</si>
  <si>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</si>
  <si>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</si>
  <si>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</si>
  <si>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</si>
  <si>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</si>
  <si>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</si>
  <si>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</si>
  <si>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</si>
  <si>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</si>
  <si>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</si>
  <si>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</si>
  <si>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</si>
  <si>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</si>
  <si>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</si>
  <si>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</si>
  <si>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</si>
  <si>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</si>
  <si>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</si>
  <si>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</si>
  <si>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</si>
  <si>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</si>
  <si>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</si>
  <si>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</si>
  <si>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</si>
  <si>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</si>
  <si>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</si>
  <si>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</si>
  <si>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</si>
  <si>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</si>
  <si>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</si>
  <si>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</si>
  <si>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</si>
  <si>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</si>
  <si>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</si>
  <si>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</si>
  <si>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</si>
  <si>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</si>
  <si>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</si>
  <si>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</si>
  <si>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</si>
  <si>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</si>
  <si>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</si>
  <si>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</si>
  <si>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</si>
  <si>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</si>
  <si>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</si>
  <si>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</si>
  <si>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</si>
  <si>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</si>
  <si>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</si>
  <si>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</si>
  <si>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</si>
  <si>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</si>
  <si>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</si>
  <si>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</si>
  <si>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</si>
  <si>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</si>
  <si>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</si>
  <si>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</si>
  <si>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</si>
  <si>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</si>
  <si>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</si>
  <si>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</si>
  <si>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</si>
  <si>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</si>
  <si>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</si>
  <si>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</si>
  <si>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</si>
  <si>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</si>
  <si>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</si>
  <si>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</si>
  <si>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</si>
  <si>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</si>
  <si>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</si>
  <si>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</si>
  <si>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</si>
  <si>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</si>
  <si>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</si>
  <si>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</si>
  <si>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</si>
  <si>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</si>
  <si>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</si>
  <si>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</si>
  <si>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</si>
  <si>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</si>
  <si>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</si>
  <si>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</si>
  <si>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</si>
  <si>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</si>
  <si>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</si>
  <si>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</si>
  <si>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</si>
  <si>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</si>
  <si>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</si>
  <si>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</si>
  <si>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</si>
  <si>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</si>
  <si>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</si>
  <si>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</si>
  <si>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</si>
  <si>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</si>
  <si>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</si>
  <si>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</si>
  <si>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</si>
  <si>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</si>
  <si>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</si>
  <si>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</si>
  <si>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</si>
  <si>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</si>
  <si>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</si>
  <si>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</si>
  <si>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</si>
  <si>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</si>
  <si>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</si>
  <si>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</si>
  <si>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</si>
  <si>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</si>
  <si>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</si>
  <si>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</si>
  <si>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</si>
  <si>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</si>
  <si>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</si>
  <si>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</si>
  <si>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</si>
  <si>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</si>
  <si>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</si>
  <si>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</si>
  <si>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</si>
  <si>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</si>
  <si>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</si>
  <si>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</si>
  <si>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</si>
  <si>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</si>
  <si>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</si>
  <si>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</si>
  <si>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</si>
  <si>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</si>
  <si>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</si>
  <si>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</si>
  <si>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</si>
  <si>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</si>
  <si>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</si>
  <si>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</si>
  <si>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</si>
  <si>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</si>
  <si>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</si>
  <si>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</si>
  <si>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</si>
  <si>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</si>
  <si>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</si>
  <si>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</si>
  <si>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</si>
  <si>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</si>
  <si>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</si>
  <si>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</si>
  <si>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</si>
  <si>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</si>
  <si>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</si>
  <si>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</si>
  <si>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</si>
  <si>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</si>
  <si>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</si>
  <si>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</si>
  <si>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</si>
  <si>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</si>
  <si>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</si>
  <si>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</si>
  <si>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</si>
  <si>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</si>
  <si>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</si>
  <si>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</si>
  <si>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</si>
  <si>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</si>
  <si>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</si>
  <si>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</si>
  <si>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</si>
  <si>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</si>
  <si>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</si>
  <si>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</si>
  <si>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</si>
  <si>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</si>
  <si>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</si>
  <si>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</si>
  <si>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</si>
  <si>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</si>
  <si>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</si>
  <si>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</si>
  <si>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</si>
  <si>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</si>
  <si>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</si>
  <si>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</si>
  <si>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</si>
  <si>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</si>
  <si>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</si>
  <si>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</si>
  <si>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</si>
  <si>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</si>
  <si>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</si>
  <si>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</si>
  <si>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</si>
  <si>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</si>
  <si>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</si>
  <si>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</si>
  <si>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</si>
  <si>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</si>
  <si>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</si>
  <si>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</si>
  <si>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</si>
  <si>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</si>
  <si>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</si>
  <si>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</si>
  <si>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</si>
  <si>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</si>
  <si>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</si>
  <si>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</si>
  <si>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</si>
  <si>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</si>
  <si>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</si>
  <si>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</si>
  <si>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</si>
  <si>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</si>
  <si>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</si>
  <si>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</si>
  <si>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</si>
  <si>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</si>
  <si>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</si>
  <si>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</si>
  <si>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</si>
  <si>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</si>
  <si>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</si>
  <si>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</si>
  <si>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</si>
  <si>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</si>
  <si>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</si>
  <si>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</si>
  <si>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</si>
  <si>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</si>
  <si>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</si>
  <si>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</si>
  <si>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</si>
  <si>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</si>
  <si>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</si>
  <si>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</si>
  <si>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</si>
  <si>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</si>
  <si>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</si>
  <si>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</si>
  <si>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</si>
  <si>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</si>
  <si>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</si>
  <si>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</si>
  <si>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</si>
  <si>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</si>
  <si>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</si>
  <si>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</si>
  <si>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</si>
  <si>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</si>
  <si>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</si>
  <si>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</si>
  <si>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</si>
  <si>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</si>
  <si>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</si>
  <si>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</si>
  <si>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</si>
  <si>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</si>
  <si>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</si>
  <si>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</si>
  <si>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</si>
  <si>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</si>
  <si>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</si>
  <si>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</si>
  <si>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</si>
  <si>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</si>
  <si>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</si>
  <si>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</si>
  <si>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</si>
  <si>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</si>
  <si>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</si>
  <si>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</si>
  <si>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</si>
  <si>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</si>
  <si>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</si>
  <si>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</si>
  <si>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</si>
  <si>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</si>
  <si>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</si>
  <si>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</si>
  <si>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</si>
  <si>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</si>
  <si>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</si>
  <si>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</si>
  <si>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</si>
  <si>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</si>
  <si>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</si>
  <si>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</si>
  <si>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</si>
  <si>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</si>
  <si>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</si>
  <si>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</si>
  <si>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</si>
  <si>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</si>
  <si>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</si>
  <si>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</si>
  <si>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</si>
  <si>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</si>
  <si>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</si>
  <si>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</si>
  <si>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</si>
  <si>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</si>
  <si>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</si>
  <si>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</si>
  <si>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</si>
  <si>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</si>
  <si>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</si>
  <si>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</si>
  <si>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</si>
  <si>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</si>
  <si>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</si>
  <si>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</si>
  <si>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</si>
  <si>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</si>
  <si>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</si>
  <si>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</si>
  <si>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</si>
  <si>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</si>
  <si>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</si>
  <si>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</si>
  <si>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</si>
  <si>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</si>
  <si>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</si>
  <si>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</si>
  <si>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</si>
  <si>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</si>
  <si>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</si>
  <si>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</si>
  <si>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</si>
  <si>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</si>
  <si>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</si>
  <si>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</si>
  <si>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</si>
  <si>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</si>
  <si>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</si>
  <si>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</si>
  <si>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</si>
  <si>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</si>
  <si>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</si>
  <si>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</si>
  <si>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</si>
  <si>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</si>
  <si>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</si>
  <si>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</si>
  <si>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</si>
  <si>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</si>
  <si>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</si>
  <si>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</si>
  <si>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</si>
  <si>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</si>
  <si>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</si>
  <si>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</si>
  <si>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</si>
  <si>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</si>
  <si>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</si>
  <si>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</si>
  <si>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</si>
  <si>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</si>
  <si>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</si>
  <si>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</si>
  <si>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</si>
  <si>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</si>
  <si>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</si>
  <si>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</si>
  <si>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</si>
  <si>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</si>
  <si>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</si>
  <si>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</si>
  <si>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</si>
  <si>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</si>
  <si>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</si>
  <si>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</si>
  <si>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</si>
  <si>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</si>
  <si>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</si>
  <si>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</si>
  <si>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</si>
  <si>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</si>
  <si>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</si>
  <si>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</si>
  <si>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</si>
  <si>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</si>
  <si>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</si>
  <si>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</si>
  <si>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</si>
  <si>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</si>
  <si>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</si>
  <si>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</si>
  <si>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</si>
  <si>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</si>
  <si>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</si>
  <si>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</si>
  <si>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</si>
  <si>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</si>
  <si>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</si>
  <si>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</si>
  <si>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</si>
  <si>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</si>
  <si>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</si>
  <si>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</si>
  <si>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</si>
  <si>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</si>
  <si>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</si>
  <si>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</si>
  <si>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</si>
  <si>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</si>
  <si>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</si>
  <si>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</si>
  <si>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</si>
  <si>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</si>
  <si>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</si>
  <si>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</si>
  <si>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</si>
  <si>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</si>
  <si>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</si>
  <si>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</si>
  <si>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</si>
  <si>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</si>
  <si>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</si>
  <si>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</si>
  <si>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</si>
  <si>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</si>
  <si>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</si>
  <si>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</si>
  <si>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</si>
  <si>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</si>
  <si>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</si>
  <si>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</si>
  <si>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</si>
  <si>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</si>
  <si>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</si>
  <si>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</si>
  <si>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</si>
  <si>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</si>
  <si>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</si>
  <si>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</si>
  <si>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</si>
  <si>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</si>
  <si>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</si>
  <si>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</si>
  <si>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</si>
  <si>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</si>
  <si>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</si>
  <si>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</si>
  <si>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</si>
  <si>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</si>
  <si>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</si>
  <si>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</si>
  <si>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</si>
  <si>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</si>
  <si>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</si>
  <si>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</si>
  <si>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</si>
  <si>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</si>
  <si>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</si>
  <si>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</si>
  <si>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</si>
  <si>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</si>
  <si>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</si>
  <si>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</si>
  <si>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</si>
  <si>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</si>
  <si>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</si>
  <si>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</si>
  <si>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</si>
  <si>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</si>
  <si>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</si>
  <si>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</si>
  <si>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</si>
  <si>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</si>
  <si>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</si>
  <si>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</si>
  <si>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</si>
  <si>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</si>
  <si>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</si>
  <si>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</si>
  <si>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</si>
  <si>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</si>
  <si>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</si>
  <si>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</si>
  <si>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</si>
  <si>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</si>
  <si>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</si>
  <si>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</si>
  <si>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</si>
  <si>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</si>
  <si>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</si>
  <si>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</si>
  <si>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</si>
  <si>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</si>
  <si>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</si>
  <si>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</si>
  <si>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</si>
  <si>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</si>
  <si>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</si>
  <si>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</si>
  <si>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</si>
  <si>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</si>
  <si>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</si>
  <si>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</si>
  <si>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</si>
  <si>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</si>
  <si>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</si>
  <si>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</si>
  <si>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</si>
  <si>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</si>
  <si>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</si>
  <si>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</si>
  <si>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</si>
  <si>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</si>
  <si>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</si>
  <si>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</si>
  <si>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</si>
  <si>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</si>
  <si>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</si>
  <si>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</si>
  <si>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</si>
  <si>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</si>
  <si>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</si>
  <si>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</si>
  <si>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</si>
  <si>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</si>
  <si>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</si>
  <si>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</si>
  <si>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</si>
  <si>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</si>
  <si>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</si>
  <si>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</si>
  <si>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</si>
  <si>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</si>
  <si>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</si>
  <si>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</si>
  <si>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</si>
  <si>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</si>
  <si>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</si>
  <si>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</si>
  <si>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</si>
  <si>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</si>
  <si>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</si>
  <si>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</si>
  <si>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</si>
  <si>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</si>
  <si>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</si>
  <si>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</si>
  <si>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</si>
  <si>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</si>
  <si>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</si>
  <si>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</si>
  <si>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</si>
  <si>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</si>
  <si>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</si>
  <si>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</si>
  <si>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</si>
  <si>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</si>
  <si>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</si>
  <si>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</si>
  <si>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</si>
  <si>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</si>
  <si>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</si>
  <si>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</si>
  <si>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</si>
  <si>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</si>
  <si>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</si>
  <si>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</si>
  <si>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</si>
  <si>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</si>
  <si>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</si>
  <si>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</si>
  <si>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</si>
  <si>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</si>
  <si>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</si>
  <si>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</si>
  <si>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</si>
  <si>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</si>
  <si>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</si>
  <si>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</si>
  <si>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</si>
  <si>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</si>
  <si>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</si>
  <si>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</si>
  <si>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</si>
  <si>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</si>
  <si>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</si>
  <si>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</si>
  <si>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</si>
  <si>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</si>
  <si>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</si>
  <si>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</si>
  <si>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</si>
  <si>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</si>
  <si>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</si>
  <si>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</si>
  <si>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</si>
  <si>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</si>
  <si>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</si>
  <si>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</si>
  <si>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</si>
  <si>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</si>
  <si>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</si>
  <si>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</si>
  <si>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</si>
  <si>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</si>
  <si>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</si>
  <si>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</si>
  <si>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</si>
  <si>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</si>
  <si>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</si>
  <si>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</si>
  <si>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</si>
  <si>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</si>
  <si>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</si>
  <si>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</si>
  <si>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</si>
  <si>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</si>
  <si>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</si>
  <si>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</si>
  <si>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</si>
  <si>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</si>
  <si>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</si>
  <si>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</si>
  <si>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</si>
  <si>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</si>
  <si>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</si>
  <si>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</si>
  <si>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</si>
  <si>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</si>
  <si>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</si>
  <si>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</si>
  <si>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</si>
  <si>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</si>
  <si>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</si>
  <si>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</si>
  <si>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</si>
  <si>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</si>
  <si>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</si>
  <si>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</si>
  <si>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</si>
  <si>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</si>
  <si>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</si>
  <si>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</si>
  <si>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</si>
  <si>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</si>
  <si>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</si>
  <si>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</si>
  <si>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</si>
  <si>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</si>
  <si>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</si>
  <si>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</si>
  <si>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</si>
  <si>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</si>
  <si>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</si>
  <si>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</si>
  <si>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</si>
  <si>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</si>
  <si>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</si>
  <si>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</si>
  <si>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</si>
  <si>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</si>
  <si>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</si>
  <si>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</si>
  <si>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</si>
  <si>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</si>
  <si>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</si>
  <si>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</si>
  <si>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</si>
  <si>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</si>
  <si>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</si>
  <si>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</si>
  <si>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</si>
  <si>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</si>
  <si>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</si>
  <si>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</si>
  <si>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</si>
  <si>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</si>
  <si>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</si>
  <si>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</si>
  <si>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</si>
  <si>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</si>
  <si>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</si>
  <si>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</si>
  <si>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</si>
  <si>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</si>
  <si>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</si>
  <si>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</si>
  <si>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</si>
  <si>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</si>
  <si>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</si>
  <si>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</si>
  <si>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</si>
  <si>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</si>
  <si>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</si>
  <si>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</si>
  <si>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</si>
  <si>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</si>
  <si>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</si>
  <si>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</si>
  <si>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</si>
  <si>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</si>
  <si>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</si>
  <si>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</si>
  <si>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</si>
  <si>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</si>
  <si>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</si>
  <si>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</si>
  <si>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</si>
  <si>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</si>
  <si>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</si>
  <si>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</si>
  <si>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</si>
  <si>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</si>
  <si>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</si>
  <si>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</si>
  <si>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</si>
  <si>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</si>
  <si>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</si>
  <si>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</si>
  <si>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</si>
  <si>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</si>
  <si>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</si>
  <si>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</si>
  <si>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</si>
  <si>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</si>
  <si>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</si>
  <si>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</si>
  <si>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</si>
  <si>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</si>
  <si>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</si>
  <si>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</si>
  <si>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</si>
  <si>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</si>
  <si>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</si>
  <si>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</si>
  <si>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</si>
  <si>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</si>
  <si>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</si>
  <si>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</si>
  <si>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</si>
  <si>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</si>
  <si>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</si>
  <si>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</si>
  <si>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</si>
  <si>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</si>
  <si>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</si>
  <si>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</si>
  <si>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</si>
  <si>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</si>
  <si>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</si>
  <si>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</si>
  <si>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</si>
  <si>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</si>
  <si>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</si>
  <si>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</si>
  <si>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</si>
  <si>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</si>
  <si>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</si>
  <si>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</si>
  <si>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</si>
  <si>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</si>
  <si>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</si>
  <si>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</si>
  <si>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</si>
  <si>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</si>
  <si>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</si>
  <si>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</si>
  <si>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</si>
  <si>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</si>
  <si>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</si>
  <si>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</si>
  <si>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</si>
  <si>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</si>
  <si>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</si>
  <si>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</si>
  <si>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</si>
  <si>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</si>
  <si>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</si>
  <si>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</si>
  <si>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</si>
  <si>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</si>
  <si>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</si>
  <si>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</si>
  <si>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</si>
  <si>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</si>
  <si>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</si>
  <si>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</si>
  <si>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</si>
  <si>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</si>
  <si>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</si>
  <si>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</si>
  <si>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</si>
  <si>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</si>
  <si>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</si>
  <si>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</si>
  <si>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</si>
  <si>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</si>
  <si>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</si>
  <si>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</si>
  <si>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</si>
  <si>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</si>
  <si>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</si>
  <si>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</si>
  <si>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</si>
  <si>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</si>
  <si>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</si>
  <si>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</si>
  <si>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</si>
  <si>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</si>
  <si>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</si>
  <si>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</si>
  <si>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</si>
  <si>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</si>
  <si>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</si>
  <si>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</si>
  <si>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</si>
  <si>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</si>
  <si>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</si>
  <si>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</si>
  <si>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</si>
  <si>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</si>
  <si>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</si>
  <si>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</si>
  <si>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</si>
  <si>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</si>
  <si>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</si>
  <si>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</si>
  <si>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</si>
  <si>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</si>
  <si>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</si>
  <si>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</si>
  <si>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</si>
  <si>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</si>
  <si>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</si>
  <si>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</si>
  <si>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</si>
  <si>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</si>
  <si>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</si>
  <si>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</si>
  <si>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</si>
  <si>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</si>
  <si>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</si>
  <si>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</si>
  <si>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</si>
  <si>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</si>
  <si>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</si>
  <si>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</si>
  <si>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</si>
  <si>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</si>
  <si>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</si>
  <si>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</si>
  <si>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</si>
  <si>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</si>
  <si>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</si>
  <si>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</si>
  <si>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</si>
  <si>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</si>
  <si>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</si>
  <si>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</si>
  <si>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</si>
  <si>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</si>
  <si>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</si>
  <si>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</si>
  <si>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</si>
  <si>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</si>
  <si>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</si>
  <si>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</si>
  <si>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</si>
  <si>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</si>
  <si>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</si>
  <si>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</si>
  <si>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</si>
  <si>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</si>
  <si>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</si>
  <si>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</si>
  <si>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</si>
  <si>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</si>
  <si>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</si>
  <si>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</si>
  <si>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</si>
  <si>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</si>
  <si>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</si>
  <si>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</si>
  <si>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</si>
  <si>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</si>
  <si>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</si>
  <si>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</si>
  <si>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</si>
  <si>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</si>
  <si>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</si>
  <si>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</si>
  <si>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</si>
  <si>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</si>
  <si>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</si>
  <si>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</si>
  <si>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</si>
  <si>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</si>
  <si>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</si>
  <si>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</si>
  <si>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</si>
  <si>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</si>
  <si>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</si>
  <si>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</si>
  <si>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</si>
  <si>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</si>
  <si>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</si>
  <si>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</si>
  <si>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</si>
  <si>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</si>
  <si>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</si>
  <si>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</si>
  <si>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</si>
  <si>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</si>
  <si>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</si>
  <si>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</si>
  <si>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</si>
  <si>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</si>
  <si>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</si>
  <si>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</si>
  <si>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</si>
  <si>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</si>
  <si>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</si>
  <si>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</si>
  <si>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</si>
  <si>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</si>
  <si>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</si>
  <si>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</si>
  <si>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</si>
  <si>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</si>
  <si>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</si>
  <si>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</si>
  <si>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</si>
  <si>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</si>
  <si>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</si>
  <si>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</si>
  <si>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</si>
  <si>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</si>
  <si>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</si>
  <si>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</si>
  <si>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</si>
  <si>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</si>
  <si>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</si>
  <si>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</si>
  <si>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</si>
  <si>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</si>
  <si>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</si>
  <si>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</si>
  <si>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</si>
  <si>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</si>
  <si>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</si>
  <si>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</si>
  <si>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</si>
  <si>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</si>
  <si>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</si>
  <si>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</si>
  <si>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</si>
  <si>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</si>
  <si>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</si>
  <si>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</si>
  <si>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</si>
  <si>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</si>
  <si>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</si>
  <si>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</si>
  <si>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</si>
  <si>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</si>
  <si>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</si>
  <si>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</si>
  <si>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</si>
  <si>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</si>
  <si>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</si>
  <si>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</si>
  <si>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</si>
  <si>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</si>
  <si>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</si>
  <si>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</si>
  <si>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</si>
  <si>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</si>
  <si>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</si>
  <si>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</si>
  <si>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</si>
  <si>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</si>
  <si>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</si>
  <si>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</si>
  <si>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</si>
  <si>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</si>
  <si>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</si>
  <si>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</si>
  <si>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</si>
  <si>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</si>
  <si>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</si>
  <si>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</si>
  <si>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</si>
  <si>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</si>
  <si>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</si>
  <si>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</si>
  <si>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</si>
  <si>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</si>
  <si>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</si>
  <si>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</si>
  <si>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</si>
  <si>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</si>
  <si>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</si>
  <si>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</si>
  <si>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</si>
  <si>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</si>
  <si>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</si>
  <si>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</si>
  <si>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</si>
  <si>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</si>
  <si>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</si>
  <si>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</si>
  <si>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</si>
  <si>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</si>
  <si>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</si>
  <si>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</si>
  <si>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</si>
  <si>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</si>
  <si>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</si>
  <si>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</si>
  <si>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</si>
  <si>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</si>
  <si>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</si>
  <si>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</si>
  <si>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</si>
  <si>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</si>
  <si>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</si>
  <si>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</si>
  <si>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</si>
  <si>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</si>
  <si>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</si>
  <si>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</si>
  <si>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</si>
  <si>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</si>
  <si>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</si>
  <si>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</si>
  <si>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</si>
  <si>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</si>
  <si>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</si>
  <si>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</si>
  <si>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</si>
  <si>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</si>
  <si>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</si>
  <si>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</si>
  <si>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</si>
  <si>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</si>
  <si>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</si>
  <si>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</si>
  <si>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</si>
  <si>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</si>
  <si>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</si>
  <si>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</si>
  <si>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</si>
  <si>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</si>
  <si>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</si>
  <si>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</si>
  <si>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</si>
  <si>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</si>
  <si>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</si>
  <si>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</si>
  <si>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</si>
  <si>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</si>
  <si>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</si>
  <si>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</si>
  <si>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</si>
  <si>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</si>
  <si>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</si>
  <si>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</si>
  <si>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</si>
  <si>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</si>
  <si>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</si>
  <si>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</si>
  <si>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</si>
  <si>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</si>
  <si>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</si>
  <si>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</si>
  <si>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</si>
  <si>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</si>
  <si>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</si>
  <si>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</si>
  <si>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</si>
  <si>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</si>
  <si>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</si>
  <si>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</si>
  <si>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</si>
  <si>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</si>
  <si>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</si>
  <si>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</si>
  <si>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</si>
  <si>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</si>
  <si>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</si>
  <si>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</si>
  <si>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</si>
  <si>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</si>
  <si>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</si>
  <si>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</si>
  <si>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</si>
  <si>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</si>
  <si>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</si>
  <si>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</si>
  <si>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</si>
  <si>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</si>
  <si>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</si>
  <si>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</si>
  <si>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</si>
  <si>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</si>
  <si>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</si>
  <si>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</si>
  <si>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</si>
  <si>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</si>
  <si>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</si>
  <si>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</si>
  <si>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</si>
  <si>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</si>
  <si>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</si>
  <si>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</si>
  <si>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</si>
  <si>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</si>
  <si>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</si>
  <si>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</si>
  <si>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</si>
  <si>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</si>
  <si>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</si>
  <si>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</si>
  <si>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</si>
  <si>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</si>
  <si>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</si>
  <si>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</si>
  <si>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</si>
  <si>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</si>
  <si>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</si>
  <si>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</si>
  <si>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</si>
  <si>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</si>
  <si>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</si>
  <si>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</si>
  <si>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</si>
  <si>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</si>
  <si>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</si>
  <si>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</si>
  <si>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</si>
  <si>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</si>
  <si>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</si>
  <si>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</si>
  <si>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</si>
  <si>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</si>
  <si>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</si>
  <si>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</si>
  <si>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</si>
  <si>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</si>
  <si>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</si>
  <si>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</si>
  <si>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</si>
  <si>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</si>
  <si>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</si>
  <si>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</si>
  <si>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</si>
  <si>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</si>
  <si>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</si>
  <si>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</si>
  <si>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</si>
  <si>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</si>
  <si>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</si>
  <si>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</si>
  <si>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</si>
  <si>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</si>
  <si>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</si>
  <si>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</si>
  <si>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</si>
  <si>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</si>
  <si>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</si>
  <si>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</si>
  <si>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</si>
  <si>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</si>
  <si>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</si>
  <si>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</si>
  <si>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</si>
  <si>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</si>
  <si>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</si>
  <si>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</si>
  <si>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</si>
  <si>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</si>
  <si>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</si>
  <si>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</si>
  <si>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</si>
  <si>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</si>
  <si>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</si>
  <si>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</si>
  <si>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</si>
  <si>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</si>
  <si>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</si>
  <si>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</si>
  <si>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</si>
  <si>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</si>
  <si>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</si>
  <si>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</si>
  <si>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</si>
  <si>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</si>
  <si>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</si>
  <si>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</si>
  <si>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</si>
  <si>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</si>
  <si>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</si>
  <si>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</si>
  <si>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</si>
  <si>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</si>
  <si>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</si>
  <si>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</si>
  <si>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</si>
  <si>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</si>
  <si>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</si>
  <si>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</si>
  <si>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</si>
  <si>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</si>
  <si>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</si>
  <si>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</si>
  <si>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</si>
  <si>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</si>
  <si>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</si>
  <si>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</si>
  <si>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</si>
  <si>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</si>
  <si>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</si>
  <si>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</si>
  <si>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</si>
  <si>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</si>
  <si>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</si>
  <si>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</si>
  <si>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</si>
  <si>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</si>
  <si>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</si>
  <si>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</si>
  <si>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</si>
  <si>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</si>
  <si>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</si>
  <si>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</si>
  <si>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</si>
  <si>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</si>
  <si>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</si>
  <si>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</si>
  <si>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</si>
  <si>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</si>
  <si>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</si>
  <si>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</si>
  <si>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</si>
  <si>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</si>
  <si>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</si>
  <si>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</si>
  <si>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</si>
  <si>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</si>
  <si>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</si>
  <si>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</si>
  <si>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</si>
  <si>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</si>
  <si>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</si>
  <si>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</si>
  <si>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</si>
  <si>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</si>
  <si>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</si>
  <si>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</si>
  <si>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</si>
  <si>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</si>
  <si>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</si>
  <si>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</si>
  <si>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</si>
  <si>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</si>
  <si>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</si>
  <si>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</si>
  <si>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</si>
  <si>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</si>
  <si>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</si>
  <si>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</si>
  <si>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</si>
  <si>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</si>
  <si>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</si>
  <si>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</si>
  <si>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</si>
  <si>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</si>
  <si>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</si>
  <si>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</si>
  <si>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</si>
  <si>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</si>
  <si>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</si>
  <si>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</si>
  <si>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</si>
  <si>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</si>
  <si>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</si>
  <si>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</si>
  <si>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</si>
  <si>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</si>
  <si>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</si>
  <si>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</si>
  <si>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</si>
  <si>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</si>
  <si>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</si>
  <si>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</si>
  <si>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</si>
  <si>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</si>
  <si>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</si>
  <si>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</si>
  <si>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</si>
  <si>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</si>
  <si>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</si>
  <si>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</si>
  <si>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</si>
  <si>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</si>
  <si>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</si>
  <si>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</si>
  <si>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</si>
  <si>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</si>
  <si>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</si>
  <si>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</si>
  <si>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</si>
  <si>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</si>
  <si>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</si>
  <si>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</si>
  <si>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</si>
  <si>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</si>
  <si>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</si>
  <si>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</si>
  <si>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</si>
  <si>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</si>
  <si>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</si>
  <si>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</si>
  <si>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</si>
  <si>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</si>
  <si>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</si>
  <si>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</si>
  <si>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</si>
  <si>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</si>
  <si>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</si>
  <si>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</si>
  <si>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</si>
  <si>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</si>
  <si>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</si>
  <si>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</si>
  <si>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</si>
  <si>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</si>
  <si>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</si>
  <si>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</si>
  <si>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</si>
  <si>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</si>
  <si>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</si>
  <si>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</si>
  <si>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</si>
  <si>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</si>
  <si>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</si>
  <si>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</si>
  <si>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</si>
  <si>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</si>
  <si>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</si>
  <si>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</si>
  <si>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</si>
  <si>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</si>
  <si>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</si>
  <si>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</si>
  <si>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</si>
  <si>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</si>
  <si>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</si>
  <si>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</si>
  <si>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</si>
  <si>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</si>
  <si>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</si>
  <si>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</si>
  <si>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</si>
  <si>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</si>
  <si>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</si>
  <si>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</si>
  <si>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</si>
  <si>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</si>
  <si>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</si>
  <si>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</si>
  <si>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</si>
  <si>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</si>
  <si>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</si>
  <si>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</si>
  <si>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</si>
  <si>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</si>
  <si>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</si>
  <si>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</si>
  <si>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</si>
  <si>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</si>
  <si>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</si>
  <si>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</si>
  <si>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</si>
  <si>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</si>
  <si>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</si>
  <si>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</si>
  <si>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</si>
  <si>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</si>
  <si>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</si>
  <si>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</si>
  <si>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</si>
  <si>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</si>
  <si>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</si>
  <si>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</si>
  <si>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</si>
  <si>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</si>
  <si>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</si>
  <si>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</si>
  <si>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</si>
  <si>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</si>
  <si>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</si>
  <si>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</si>
  <si>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</si>
  <si>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</si>
  <si>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</si>
  <si>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</si>
  <si>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</si>
  <si>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</si>
  <si>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</si>
  <si>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</si>
  <si>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</si>
  <si>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</si>
  <si>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</si>
  <si>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</si>
  <si>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</si>
  <si>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</si>
  <si>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</si>
  <si>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</si>
  <si>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</si>
  <si>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</si>
  <si>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</si>
  <si>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</si>
  <si>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</si>
  <si>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</si>
  <si>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</si>
  <si>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</si>
  <si>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</si>
  <si>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</si>
  <si>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</si>
  <si>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</si>
  <si>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</si>
  <si>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</si>
  <si>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</si>
  <si>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</si>
  <si>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</si>
  <si>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</si>
  <si>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</si>
  <si>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</si>
  <si>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</si>
  <si>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</si>
  <si>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</si>
  <si>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</si>
  <si>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</si>
  <si>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</si>
  <si>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</si>
  <si>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</si>
  <si>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</si>
  <si>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</si>
  <si>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</si>
  <si>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</si>
  <si>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</si>
  <si>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</si>
  <si>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</si>
  <si>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</si>
  <si>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</si>
  <si>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</si>
  <si>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</si>
  <si>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</si>
  <si>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</si>
  <si>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</si>
  <si>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</si>
  <si>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</si>
  <si>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</si>
  <si>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</si>
  <si>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</si>
  <si>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</si>
  <si>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</si>
  <si>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</si>
  <si>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</si>
  <si>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</si>
  <si>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</si>
  <si>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</si>
  <si>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</si>
  <si>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</si>
  <si>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</si>
  <si>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</si>
  <si>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</si>
  <si>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</si>
  <si>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</si>
  <si>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</si>
  <si>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</si>
  <si>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</si>
  <si>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</si>
  <si>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</si>
  <si>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</si>
  <si>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</si>
  <si>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</si>
  <si>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</si>
  <si>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</si>
  <si>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</si>
  <si>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</si>
  <si>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</si>
  <si>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</si>
  <si>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</si>
  <si>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</si>
  <si>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</si>
  <si>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</si>
  <si>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</si>
  <si>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</si>
  <si>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</si>
  <si>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</si>
  <si>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</si>
  <si>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</si>
  <si>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</si>
  <si>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</si>
  <si>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</si>
  <si>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</si>
  <si>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</si>
  <si>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</si>
  <si>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</si>
  <si>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</si>
  <si>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</si>
  <si>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</si>
  <si>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</si>
  <si>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</si>
  <si>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</si>
  <si>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</si>
  <si>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</si>
  <si>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</si>
  <si>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</si>
  <si>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</si>
  <si>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</si>
  <si>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</si>
  <si>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</si>
  <si>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</si>
  <si>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</si>
  <si>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</si>
  <si>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</si>
  <si>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</si>
  <si>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</si>
  <si>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</si>
  <si>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</si>
  <si>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</si>
  <si>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</si>
  <si>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</si>
  <si>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</si>
  <si>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</si>
  <si>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</si>
  <si>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</si>
  <si>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</si>
  <si>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</si>
  <si>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</si>
  <si>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</si>
  <si>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</si>
  <si>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</si>
  <si>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</si>
  <si>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</si>
  <si>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</si>
  <si>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</si>
  <si>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</si>
  <si>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</si>
  <si>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</si>
  <si>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</si>
  <si>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</si>
  <si>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</si>
  <si>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</si>
  <si>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</si>
  <si>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</si>
  <si>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</si>
  <si>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</si>
  <si>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</si>
  <si>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</si>
  <si>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</si>
  <si>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</si>
  <si>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</si>
  <si>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</si>
  <si>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</si>
  <si>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</si>
  <si>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</si>
  <si>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</si>
  <si>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</si>
  <si>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</si>
  <si>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</si>
  <si>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</si>
  <si>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</si>
  <si>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</si>
  <si>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</si>
  <si>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</si>
  <si>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</si>
  <si>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</si>
  <si>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</si>
  <si>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</si>
  <si>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</si>
  <si>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</si>
  <si>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</si>
  <si>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</si>
  <si>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</si>
  <si>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</si>
  <si>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</si>
  <si>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</si>
  <si>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</si>
  <si>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</si>
  <si>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</si>
  <si>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</si>
  <si>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</si>
  <si>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</si>
  <si>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</si>
  <si>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</si>
  <si>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</si>
  <si>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</si>
  <si>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</si>
  <si>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</si>
  <si>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</si>
  <si>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</si>
  <si>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</si>
  <si>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</si>
  <si>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</si>
  <si>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</si>
  <si>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</si>
  <si>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</si>
  <si>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</si>
  <si>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</si>
  <si>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</si>
  <si>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</si>
  <si>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</si>
  <si>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</si>
  <si>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</si>
  <si>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</si>
  <si>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</si>
  <si>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</si>
  <si>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</si>
  <si>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</si>
  <si>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</si>
  <si>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</si>
  <si>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</si>
  <si>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</si>
  <si>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</si>
  <si>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</si>
  <si>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</si>
  <si>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</si>
  <si>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</si>
  <si>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</si>
  <si>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</si>
  <si>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</si>
  <si>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</si>
  <si>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</si>
  <si>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</si>
  <si>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</si>
  <si>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</si>
  <si>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</si>
  <si>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</si>
  <si>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</si>
  <si>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</si>
  <si>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</si>
  <si>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</si>
  <si>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</si>
  <si>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</si>
  <si>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</si>
  <si>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</si>
  <si>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</si>
  <si>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</si>
  <si>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</si>
  <si>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</si>
  <si>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</si>
  <si>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</si>
  <si>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</si>
  <si>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</si>
  <si>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</si>
  <si>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</si>
  <si>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</si>
  <si>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</si>
  <si>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</si>
  <si>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</si>
  <si>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</si>
  <si>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</si>
  <si>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</si>
  <si>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</si>
  <si>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</si>
  <si>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</si>
  <si>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</si>
  <si>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</si>
  <si>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</si>
  <si>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</si>
  <si>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</si>
  <si>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</si>
  <si>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</si>
  <si>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</si>
  <si>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</si>
  <si>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</si>
  <si>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</si>
  <si>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</si>
  <si>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</si>
  <si>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</si>
  <si>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</si>
  <si>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</si>
  <si>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</si>
  <si>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</si>
  <si>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</si>
  <si>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</si>
  <si>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</si>
  <si>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</si>
  <si>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</si>
  <si>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</si>
  <si>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</si>
  <si>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</si>
  <si>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</si>
  <si>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</si>
  <si>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</si>
  <si>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</si>
  <si>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</si>
  <si>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</si>
  <si>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</si>
  <si>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</si>
  <si>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</si>
  <si>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</si>
  <si>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</si>
  <si>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</si>
  <si>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</si>
  <si>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</si>
  <si>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</si>
  <si>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</si>
  <si>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</si>
  <si>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</si>
  <si>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</si>
  <si>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</si>
  <si>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</si>
  <si>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</si>
  <si>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</si>
  <si>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</si>
  <si>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</si>
  <si>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</si>
  <si>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</si>
  <si>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</si>
  <si>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</si>
  <si>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</si>
  <si>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</si>
  <si>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</si>
  <si>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</si>
  <si>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</si>
  <si>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</si>
  <si>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</si>
  <si>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</si>
  <si>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</si>
  <si>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</si>
  <si>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</si>
  <si>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</si>
  <si>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</si>
  <si>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</si>
  <si>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</si>
  <si>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</si>
  <si>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</si>
  <si>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</si>
  <si>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</si>
  <si>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</si>
  <si>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</si>
  <si>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</si>
  <si>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</si>
  <si>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</si>
  <si>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</si>
  <si>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</si>
  <si>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</si>
  <si>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</si>
  <si>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</si>
  <si>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</si>
  <si>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</si>
  <si>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</si>
  <si>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</si>
  <si>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</si>
  <si>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</si>
  <si>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</si>
  <si>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</si>
  <si>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</si>
  <si>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</si>
  <si>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</si>
  <si>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</si>
  <si>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</si>
  <si>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</si>
  <si>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</si>
  <si>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</si>
  <si>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</si>
  <si>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</si>
  <si>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</si>
  <si>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</si>
  <si>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</si>
  <si>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</si>
  <si>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</si>
  <si>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</si>
  <si>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</si>
  <si>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</si>
  <si>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</si>
  <si>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</si>
  <si>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</si>
  <si>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</si>
  <si>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</si>
  <si>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</si>
  <si>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</si>
  <si>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</si>
  <si>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</si>
  <si>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</si>
  <si>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</si>
  <si>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</si>
  <si>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</si>
  <si>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</si>
  <si>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</si>
  <si>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</si>
  <si>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</si>
  <si>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</si>
  <si>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</si>
  <si>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</si>
  <si>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</si>
  <si>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</si>
  <si>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</si>
  <si>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</si>
  <si>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</si>
  <si>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</si>
  <si>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</si>
  <si>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</si>
  <si>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</si>
  <si>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</si>
  <si>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</si>
  <si>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</si>
  <si>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</si>
  <si>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</si>
  <si>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</si>
  <si>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</si>
  <si>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</si>
  <si>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</si>
  <si>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</si>
  <si>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</si>
  <si>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</si>
  <si>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</si>
  <si>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</si>
  <si>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</si>
  <si>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</si>
  <si>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</si>
  <si>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</si>
  <si>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</si>
  <si>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</si>
  <si>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</si>
  <si>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</si>
  <si>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</si>
  <si>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</si>
  <si>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</si>
  <si>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</si>
  <si>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</si>
  <si>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</si>
  <si>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</si>
  <si>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</si>
  <si>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</si>
  <si>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</si>
  <si>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</si>
  <si>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</si>
  <si>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</si>
  <si>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</si>
  <si>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</si>
  <si>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</si>
  <si>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</si>
  <si>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</si>
  <si>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</si>
  <si>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</si>
  <si>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</si>
  <si>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</si>
  <si>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</si>
  <si>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</si>
  <si>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</si>
  <si>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</si>
  <si>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</si>
  <si>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</si>
  <si>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</si>
  <si>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</si>
  <si>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</si>
  <si>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</si>
  <si>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</si>
  <si>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</si>
  <si>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</si>
  <si>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</si>
  <si>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</si>
  <si>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</si>
  <si>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</si>
  <si>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</si>
  <si>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</si>
  <si>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</si>
  <si>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</si>
  <si>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</si>
  <si>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</si>
  <si>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</si>
  <si>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</si>
  <si>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</si>
  <si>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</si>
  <si>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</si>
  <si>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</si>
  <si>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</si>
  <si>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</si>
  <si>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</si>
  <si>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</si>
  <si>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</si>
  <si>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</si>
  <si>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</si>
  <si>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</si>
  <si>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</si>
  <si>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</si>
  <si>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</si>
  <si>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</si>
  <si>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</si>
  <si>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</si>
  <si>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</si>
  <si>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</si>
  <si>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</si>
  <si>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</si>
  <si>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</si>
  <si>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</si>
  <si>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</si>
  <si>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</si>
  <si>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</si>
  <si>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</si>
  <si>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</si>
  <si>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</si>
  <si>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</si>
  <si>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</si>
  <si>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</si>
  <si>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</si>
  <si>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</si>
  <si>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</si>
  <si>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</si>
  <si>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</si>
  <si>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</si>
  <si>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</si>
  <si>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</si>
  <si>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</si>
  <si>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</si>
  <si>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</si>
  <si>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</si>
  <si>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</si>
  <si>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</si>
  <si>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</si>
  <si>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</si>
  <si>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</si>
  <si>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</si>
  <si>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</si>
  <si>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</si>
  <si>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</si>
  <si>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</si>
  <si>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</si>
  <si>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</si>
  <si>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</si>
  <si>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</si>
  <si>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</si>
  <si>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</si>
  <si>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</si>
  <si>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</si>
  <si>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</si>
  <si>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</si>
  <si>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</si>
  <si>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</si>
  <si>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</si>
  <si>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</si>
  <si>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</si>
  <si>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</si>
  <si>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</si>
  <si>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</si>
  <si>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</si>
  <si>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</si>
  <si>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</si>
  <si>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</si>
  <si>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</si>
  <si>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</si>
  <si>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</si>
  <si>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</si>
  <si>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</si>
  <si>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</si>
  <si>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</si>
  <si>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</si>
  <si>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</si>
  <si>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</si>
  <si>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</si>
  <si>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</si>
  <si>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</si>
  <si>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</si>
  <si>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</si>
  <si>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</si>
  <si>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</si>
  <si>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</si>
  <si>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</si>
  <si>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</si>
  <si>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</si>
  <si>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</si>
  <si>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</si>
  <si>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</si>
  <si>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</si>
  <si>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</si>
  <si>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</si>
  <si>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</si>
  <si>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</si>
  <si>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</si>
  <si>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</si>
  <si>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</si>
  <si>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</si>
  <si>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</si>
  <si>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</si>
  <si>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</si>
  <si>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</si>
  <si>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</si>
  <si>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</si>
  <si>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</si>
  <si>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</si>
  <si>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</si>
  <si>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</si>
  <si>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</si>
  <si>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</si>
  <si>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</si>
  <si>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</si>
  <si>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</si>
  <si>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</si>
  <si>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</si>
  <si>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</si>
  <si>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</si>
  <si>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</si>
  <si>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</si>
  <si>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</si>
  <si>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</si>
  <si>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</si>
  <si>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</si>
  <si>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</si>
  <si>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</si>
  <si>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</si>
  <si>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</si>
  <si>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</si>
  <si>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</si>
  <si>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</si>
  <si>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</si>
  <si>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</si>
  <si>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</si>
  <si>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</si>
  <si>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</si>
  <si>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</si>
  <si>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</si>
  <si>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</si>
  <si>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</si>
  <si>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</si>
  <si>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</si>
  <si>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</si>
  <si>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</si>
  <si>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</si>
  <si>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</si>
  <si>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</si>
  <si>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</si>
  <si>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</si>
  <si>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</si>
  <si>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</si>
  <si>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</si>
  <si>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</si>
  <si>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</si>
  <si>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</si>
  <si>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</si>
  <si>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</si>
  <si>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</si>
  <si>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</si>
  <si>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</si>
  <si>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</si>
  <si>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</si>
  <si>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</si>
  <si>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</si>
  <si>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</si>
  <si>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</si>
  <si>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</si>
  <si>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</si>
  <si>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</si>
  <si>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</si>
  <si>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</si>
  <si>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</si>
  <si>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</si>
  <si>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</si>
  <si>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</si>
  <si>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</si>
  <si>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</si>
  <si>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</si>
  <si>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</si>
  <si>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</si>
  <si>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</si>
  <si>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</si>
  <si>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</si>
  <si>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</si>
  <si>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</si>
  <si>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</si>
  <si>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</si>
  <si>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</si>
  <si>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</si>
  <si>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</si>
  <si>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</si>
  <si>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</si>
  <si>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</si>
  <si>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</si>
  <si>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</si>
  <si>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</si>
  <si>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</si>
  <si>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</si>
  <si>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</si>
  <si>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</si>
  <si>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</si>
  <si>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</si>
  <si>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</si>
  <si>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</si>
  <si>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</si>
  <si>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</si>
  <si>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</si>
  <si>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</si>
  <si>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</si>
  <si>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</si>
  <si>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</si>
  <si>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</si>
  <si>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</si>
  <si>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</si>
  <si>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</si>
  <si>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</si>
  <si>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</si>
  <si>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</si>
  <si>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</si>
  <si>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</si>
  <si>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</si>
  <si>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</si>
  <si>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</si>
  <si>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</si>
  <si>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</si>
  <si>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</si>
  <si>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</si>
  <si>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</si>
  <si>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</si>
  <si>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</si>
  <si>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</si>
  <si>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</si>
  <si>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</si>
  <si>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</si>
  <si>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</si>
  <si>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</si>
  <si>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</si>
  <si>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</si>
  <si>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</si>
  <si>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</si>
  <si>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</si>
  <si>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</si>
  <si>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</si>
  <si>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</si>
  <si>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</si>
  <si>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</si>
  <si>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</si>
  <si>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</si>
  <si>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</si>
  <si>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</si>
  <si>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</si>
  <si>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</si>
  <si>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</si>
  <si>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</si>
  <si>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</si>
  <si>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</si>
  <si>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</si>
  <si>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</si>
  <si>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</si>
  <si>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</si>
  <si>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</si>
  <si>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</si>
  <si>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</si>
  <si>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</si>
  <si>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</si>
  <si>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</si>
  <si>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</si>
  <si>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</si>
  <si>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</si>
  <si>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</si>
  <si>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</si>
  <si>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</si>
  <si>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</si>
  <si>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</si>
  <si>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</si>
  <si>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</si>
  <si>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</si>
  <si>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</si>
  <si>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</si>
  <si>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</si>
  <si>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</si>
  <si>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</si>
  <si>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</si>
  <si>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</si>
  <si>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</si>
  <si>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</si>
  <si>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</si>
  <si>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</si>
  <si>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</si>
  <si>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</si>
  <si>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</si>
  <si>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</si>
  <si>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</si>
  <si>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</si>
  <si>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</si>
  <si>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</si>
  <si>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</si>
  <si>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</si>
  <si>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</si>
  <si>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</si>
  <si>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</si>
  <si>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</si>
  <si>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</si>
  <si>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</si>
  <si>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</si>
  <si>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</si>
  <si>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</si>
  <si>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</si>
  <si>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</si>
  <si>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</si>
  <si>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</si>
  <si>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</si>
  <si>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</si>
  <si>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</si>
  <si>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</si>
  <si>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</si>
  <si>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</si>
  <si>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</si>
  <si>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</si>
  <si>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</si>
  <si>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</si>
  <si>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</si>
  <si>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</si>
  <si>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</si>
  <si>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</si>
  <si>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</si>
  <si>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</si>
  <si>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</si>
  <si>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</si>
  <si>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</si>
  <si>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</si>
  <si>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</si>
  <si>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</si>
  <si>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</si>
  <si>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</si>
  <si>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</si>
  <si>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</si>
  <si>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</si>
  <si>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</si>
  <si>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</si>
  <si>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</si>
  <si>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</si>
  <si>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</si>
  <si>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</si>
  <si>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</si>
  <si>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</si>
  <si>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</si>
  <si>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</si>
  <si>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</si>
  <si>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</si>
  <si>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</si>
  <si>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</si>
  <si>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</si>
  <si>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</si>
  <si>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</si>
  <si>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</si>
  <si>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</si>
  <si>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</si>
  <si>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</si>
  <si>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</si>
  <si>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</si>
  <si>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</si>
  <si>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</si>
  <si>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</si>
  <si>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</si>
  <si>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</si>
  <si>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</si>
  <si>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</si>
  <si>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</si>
  <si>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</si>
  <si>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</si>
  <si>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</si>
  <si>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</si>
  <si>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</si>
  <si>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</si>
  <si>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</si>
  <si>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</si>
  <si>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</si>
  <si>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</si>
  <si>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</si>
  <si>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</si>
  <si>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</si>
  <si>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</si>
  <si>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</si>
  <si>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</si>
  <si>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</si>
  <si>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</si>
  <si>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</si>
  <si>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</si>
  <si>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</si>
  <si>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</si>
  <si>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</si>
  <si>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</si>
  <si>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</si>
  <si>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</si>
  <si>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</si>
  <si>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</si>
  <si>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</si>
  <si>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</si>
  <si>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</si>
  <si>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</si>
  <si>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</si>
  <si>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</si>
  <si>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</si>
  <si>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</si>
  <si>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</si>
  <si>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</si>
  <si>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</si>
  <si>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</si>
  <si>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</si>
  <si>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</si>
  <si>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</si>
  <si>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</si>
  <si>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</si>
  <si>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</si>
  <si>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</si>
  <si>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</si>
  <si>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</si>
  <si>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</si>
  <si>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</si>
  <si>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</si>
  <si>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</si>
  <si>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</si>
  <si>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</si>
  <si>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</si>
  <si>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</si>
  <si>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</si>
  <si>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</si>
  <si>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</si>
  <si>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</si>
  <si>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</si>
  <si>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</si>
  <si>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</si>
  <si>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</si>
  <si>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</si>
  <si>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</si>
  <si>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</si>
  <si>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</si>
  <si>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</si>
  <si>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</si>
  <si>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</si>
  <si>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</si>
  <si>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</si>
  <si>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</si>
  <si>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</si>
  <si>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</si>
  <si>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</si>
  <si>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</si>
  <si>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</si>
  <si>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</si>
  <si>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</si>
  <si>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</si>
  <si>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</si>
  <si>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</si>
  <si>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</si>
  <si>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</si>
  <si>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</si>
  <si>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</si>
  <si>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</si>
  <si>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</si>
  <si>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</si>
  <si>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</si>
  <si>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</si>
  <si>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</si>
  <si>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</si>
  <si>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</si>
  <si>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</si>
  <si>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</si>
  <si>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</si>
  <si>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</si>
  <si>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</si>
  <si>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</si>
  <si>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</si>
  <si>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</si>
  <si>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</si>
  <si>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</si>
  <si>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</si>
  <si>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</si>
  <si>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</si>
  <si>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</si>
  <si>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</si>
  <si>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</si>
  <si>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</si>
  <si>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</si>
  <si>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</si>
  <si>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</si>
  <si>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</si>
  <si>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</si>
  <si>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</si>
  <si>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</si>
  <si>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</si>
  <si>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</si>
  <si>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</si>
  <si>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</si>
  <si>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</si>
  <si>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</si>
  <si>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</si>
  <si>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</si>
  <si>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</si>
  <si>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</si>
  <si>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</si>
  <si>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</si>
  <si>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</si>
  <si>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</si>
  <si>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</si>
  <si>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</si>
  <si>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</si>
  <si>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</si>
  <si>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</si>
  <si>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</si>
  <si>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</si>
  <si>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</si>
  <si>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</si>
  <si>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</si>
  <si>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</si>
  <si>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</si>
  <si>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</si>
  <si>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</si>
  <si>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</si>
  <si>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</si>
  <si>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</si>
  <si>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</si>
  <si>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</si>
  <si>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</si>
  <si>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</si>
  <si>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</si>
  <si>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</si>
  <si>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</si>
  <si>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</si>
  <si>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</si>
  <si>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</si>
  <si>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</si>
  <si>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</si>
  <si>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</si>
  <si>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</si>
  <si>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</si>
  <si>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</si>
  <si>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</si>
  <si>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</si>
  <si>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</si>
  <si>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</si>
  <si>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</si>
  <si>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</si>
  <si>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</si>
  <si>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</si>
  <si>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</si>
  <si>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</si>
  <si>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</si>
  <si>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</si>
  <si>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</si>
  <si>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</si>
  <si>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</si>
  <si>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</si>
  <si>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</si>
  <si>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</si>
  <si>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</si>
  <si>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</si>
  <si>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</si>
  <si>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</si>
  <si>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</si>
  <si>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</si>
  <si>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</si>
  <si>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</si>
  <si>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</si>
  <si>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</si>
  <si>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</si>
  <si>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</si>
  <si>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</si>
  <si>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</si>
  <si>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</si>
  <si>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</si>
  <si>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</si>
  <si>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</si>
  <si>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</si>
  <si>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</si>
  <si>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</si>
  <si>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</si>
  <si>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</si>
  <si>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</si>
  <si>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</si>
  <si>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</si>
  <si>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</si>
  <si>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</si>
  <si>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</si>
  <si>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</si>
  <si>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</si>
  <si>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</si>
  <si>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</si>
  <si>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</si>
  <si>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</si>
  <si>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</si>
  <si>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</si>
  <si>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</si>
  <si>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</si>
  <si>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</si>
  <si>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</si>
  <si>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</si>
  <si>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</si>
  <si>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</si>
  <si>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</si>
  <si>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</si>
  <si>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</si>
  <si>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</si>
  <si>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</si>
  <si>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</si>
  <si>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</si>
  <si>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</si>
  <si>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</si>
  <si>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</si>
  <si>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</si>
  <si>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</si>
  <si>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</si>
  <si>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</si>
  <si>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</si>
  <si>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</si>
  <si>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</si>
  <si>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</si>
  <si>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</si>
  <si>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</si>
  <si>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</si>
  <si>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</si>
  <si>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</si>
  <si>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</si>
  <si>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</si>
  <si>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</si>
  <si>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</si>
  <si>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</si>
  <si>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</si>
  <si>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</si>
  <si>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</si>
  <si>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</si>
  <si>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</si>
  <si>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</si>
  <si>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</si>
  <si>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</si>
  <si>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</si>
  <si>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</si>
  <si>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</si>
  <si>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</si>
  <si>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</si>
  <si>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</si>
  <si>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</si>
  <si>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</si>
  <si>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</si>
  <si>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</si>
  <si>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</si>
  <si>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</si>
  <si>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</si>
  <si>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</si>
  <si>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</si>
  <si>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</si>
  <si>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</si>
  <si>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</si>
  <si>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</si>
  <si>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</si>
  <si>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</si>
  <si>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</si>
  <si>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</si>
  <si>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</si>
  <si>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</si>
  <si>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</si>
  <si>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</si>
  <si>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</si>
  <si>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</si>
  <si>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</si>
  <si>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</si>
  <si>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</si>
  <si>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</si>
  <si>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</si>
  <si>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</si>
  <si>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</si>
  <si>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</si>
  <si>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</si>
  <si>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</si>
  <si>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</si>
  <si>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</si>
  <si>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</si>
  <si>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</si>
  <si>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</si>
  <si>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</si>
  <si>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</si>
  <si>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</si>
  <si>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</si>
  <si>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</si>
  <si>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</si>
  <si>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</si>
  <si>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</si>
  <si>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</si>
  <si>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</si>
  <si>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</si>
  <si>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</si>
  <si>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</si>
  <si>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</si>
  <si>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</si>
  <si>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</si>
  <si>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</si>
  <si>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</si>
  <si>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</si>
  <si>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</si>
  <si>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</si>
  <si>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</si>
  <si>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</si>
  <si>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</si>
  <si>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</si>
  <si>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</si>
  <si>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</si>
  <si>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</si>
  <si>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</si>
  <si>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</si>
  <si>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</si>
  <si>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</si>
  <si>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</si>
  <si>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</si>
  <si>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</si>
  <si>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</si>
  <si>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</si>
  <si>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</si>
  <si>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</si>
  <si>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</si>
  <si>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</si>
  <si>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</si>
  <si>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</si>
  <si>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</si>
  <si>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</si>
  <si>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</si>
  <si>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</si>
  <si>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</si>
  <si>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</si>
  <si>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</si>
  <si>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</si>
  <si>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</si>
  <si>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</si>
  <si>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</si>
  <si>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</si>
  <si>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</si>
  <si>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</si>
  <si>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</si>
  <si>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</si>
  <si>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</si>
  <si>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</si>
  <si>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</si>
  <si>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</si>
  <si>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</si>
  <si>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</si>
  <si>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</si>
  <si>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</si>
  <si>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</si>
  <si>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</si>
  <si>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</si>
  <si>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</si>
  <si>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</si>
  <si>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</si>
  <si>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</si>
  <si>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</si>
  <si>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</si>
  <si>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</si>
  <si>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</si>
  <si>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</si>
  <si>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</si>
  <si>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</si>
  <si>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</si>
  <si>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</si>
  <si>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</si>
  <si>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</si>
  <si>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</si>
  <si>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</si>
  <si>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</si>
  <si>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</si>
  <si>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</si>
  <si>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</si>
  <si>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</si>
  <si>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</si>
  <si>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</si>
  <si>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</si>
  <si>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</si>
  <si>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</si>
  <si>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</si>
  <si>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</si>
  <si>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</si>
  <si>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</si>
  <si>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</si>
  <si>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</si>
  <si>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</si>
  <si>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</si>
  <si>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</si>
  <si>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</si>
  <si>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</si>
  <si>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</si>
  <si>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</si>
  <si>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</si>
  <si>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</si>
  <si>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</si>
  <si>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</si>
  <si>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</si>
  <si>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</si>
  <si>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</si>
  <si>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</si>
  <si>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</si>
  <si>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</si>
  <si>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</si>
  <si>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</si>
  <si>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</si>
  <si>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</si>
  <si>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</si>
  <si>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</si>
  <si>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</si>
  <si>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</si>
  <si>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</si>
  <si>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</si>
  <si>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</si>
  <si>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</si>
  <si>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</si>
  <si>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</si>
  <si>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</si>
  <si>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</si>
  <si>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</si>
  <si>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</si>
  <si>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</si>
  <si>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</si>
  <si>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</si>
  <si>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</si>
  <si>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</si>
  <si>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</si>
  <si>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</si>
  <si>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</si>
  <si>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</si>
  <si>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</si>
  <si>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</si>
  <si>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</si>
  <si>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</si>
  <si>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</si>
  <si>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</si>
  <si>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</si>
  <si>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</si>
  <si>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</si>
  <si>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</si>
  <si>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</si>
  <si>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</si>
  <si>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</si>
  <si>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</si>
  <si>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</si>
  <si>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</si>
  <si>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</si>
  <si>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</si>
  <si>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</si>
  <si>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</si>
  <si>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</si>
  <si>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</si>
  <si>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</si>
  <si>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</si>
  <si>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</si>
  <si>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</si>
  <si>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</si>
  <si>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</si>
  <si>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</si>
  <si>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</si>
  <si>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</si>
  <si>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</si>
  <si>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</si>
  <si>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</si>
  <si>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</si>
  <si>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</si>
  <si>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</si>
  <si>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</si>
  <si>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</si>
  <si>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</si>
  <si>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</si>
  <si>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</si>
  <si>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</si>
  <si>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</si>
  <si>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</si>
  <si>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</si>
  <si>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</si>
  <si>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</si>
  <si>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</si>
  <si>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</si>
  <si>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</si>
  <si>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</si>
  <si>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</si>
  <si>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</si>
  <si>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</si>
  <si>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</si>
  <si>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</si>
  <si>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</si>
  <si>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</si>
  <si>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</si>
  <si>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</si>
  <si>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</si>
  <si>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</si>
  <si>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</si>
  <si>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</si>
  <si>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</si>
  <si>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</si>
  <si>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</si>
  <si>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</si>
  <si>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</si>
  <si>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</si>
  <si>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</si>
  <si>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</si>
  <si>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</si>
  <si>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</si>
  <si>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</si>
  <si>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</si>
  <si>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</si>
  <si>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</si>
  <si>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</si>
  <si>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</si>
  <si>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</si>
  <si>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</si>
  <si>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</si>
  <si>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</si>
  <si>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</si>
  <si>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</si>
  <si>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</si>
  <si>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</si>
  <si>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</si>
  <si>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</si>
  <si>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</si>
  <si>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</si>
  <si>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</si>
  <si>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</si>
  <si>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</si>
  <si>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</si>
  <si>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</si>
  <si>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</si>
  <si>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</si>
  <si>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</si>
  <si>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</si>
  <si>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</si>
  <si>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</si>
  <si>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</si>
  <si>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</si>
  <si>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</si>
  <si>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</si>
  <si>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</si>
  <si>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</si>
  <si>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</si>
  <si>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</si>
  <si>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</si>
  <si>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</si>
  <si>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</si>
  <si>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</si>
  <si>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</si>
  <si>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</si>
  <si>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</si>
  <si>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</si>
  <si>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</si>
  <si>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</si>
  <si>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</si>
  <si>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</si>
  <si>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</si>
  <si>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</si>
  <si>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</si>
  <si>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</si>
  <si>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</si>
  <si>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</si>
  <si>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</si>
  <si>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</si>
  <si>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</si>
  <si>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</si>
  <si>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</si>
  <si>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</si>
  <si>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</si>
  <si>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</si>
  <si>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</si>
  <si>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</si>
  <si>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</si>
  <si>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</si>
  <si>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</si>
  <si>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</si>
  <si>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</si>
  <si>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</si>
  <si>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</si>
  <si>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</si>
  <si>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</si>
  <si>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</si>
  <si>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</si>
  <si>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</si>
  <si>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</si>
  <si>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</si>
  <si>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</si>
  <si>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</si>
  <si>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</si>
  <si>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</si>
  <si>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</si>
  <si>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</si>
  <si>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</si>
  <si>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</si>
  <si>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</si>
  <si>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</si>
  <si>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</si>
  <si>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</si>
  <si>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</si>
  <si>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</si>
  <si>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</si>
  <si>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</si>
  <si>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</si>
  <si>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</si>
  <si>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</si>
  <si>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</si>
  <si>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</si>
  <si>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</si>
  <si>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</si>
  <si>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</si>
  <si>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</si>
  <si>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</si>
  <si>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</si>
  <si>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</si>
  <si>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</si>
  <si>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</si>
  <si>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</si>
  <si>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</si>
  <si>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</si>
  <si>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</si>
  <si>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</si>
  <si>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</si>
  <si>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</si>
  <si>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</si>
  <si>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</si>
  <si>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</si>
  <si>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</si>
  <si>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</si>
  <si>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</si>
  <si>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</si>
  <si>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</si>
  <si>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</si>
  <si>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</si>
  <si>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</si>
  <si>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</si>
  <si>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</si>
  <si>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</si>
  <si>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</si>
  <si>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</si>
  <si>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</si>
  <si>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</si>
  <si>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</si>
  <si>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</si>
  <si>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</si>
  <si>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</si>
  <si>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</si>
  <si>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</si>
  <si>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</si>
  <si>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</si>
  <si>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</si>
  <si>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</si>
  <si>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</si>
  <si>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</si>
  <si>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</si>
  <si>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</si>
  <si>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</si>
  <si>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</si>
  <si>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</si>
  <si>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</si>
  <si>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</si>
  <si>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</si>
  <si>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</si>
  <si>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</si>
  <si>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</si>
  <si>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</si>
  <si>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</si>
  <si>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</si>
  <si>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</si>
  <si>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</si>
  <si>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</si>
  <si>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</si>
  <si>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</si>
  <si>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</si>
  <si>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</si>
  <si>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</si>
  <si>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</si>
  <si>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</si>
  <si>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</si>
  <si>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</si>
  <si>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</si>
  <si>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</si>
  <si>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</si>
  <si>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</si>
  <si>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</si>
  <si>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</si>
  <si>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</si>
  <si>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</si>
  <si>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</si>
  <si>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</si>
  <si>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</si>
  <si>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</si>
  <si>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</si>
  <si>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</si>
  <si>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</si>
  <si>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</si>
  <si>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</si>
  <si>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</si>
  <si>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</si>
  <si>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</si>
  <si>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</si>
  <si>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</si>
  <si>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</si>
  <si>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</si>
  <si>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</si>
  <si>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</si>
  <si>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</si>
  <si>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</si>
  <si>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</si>
  <si>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</si>
  <si>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</si>
  <si>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</si>
  <si>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</si>
  <si>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</si>
  <si>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</si>
  <si>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</si>
  <si>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</si>
  <si>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</si>
  <si>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</si>
  <si>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</si>
  <si>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</si>
  <si>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</si>
  <si>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</si>
  <si>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</si>
  <si>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</si>
  <si>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</si>
  <si>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</si>
  <si>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</si>
  <si>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</si>
  <si>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</si>
  <si>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</si>
  <si>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</si>
  <si>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</si>
  <si>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</si>
  <si>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</si>
  <si>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</si>
  <si>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</si>
  <si>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</si>
  <si>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</si>
  <si>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</si>
  <si>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</si>
  <si>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</si>
  <si>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</si>
  <si>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</si>
  <si>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</si>
  <si>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</si>
  <si>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</si>
  <si>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</si>
  <si>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</si>
  <si>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</si>
  <si>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</si>
  <si>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</si>
  <si>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</si>
  <si>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</si>
  <si>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</si>
  <si>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</si>
  <si>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</si>
  <si>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</si>
  <si>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</si>
  <si>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</si>
  <si>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</si>
  <si>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</si>
  <si>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</si>
  <si>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</si>
  <si>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</si>
  <si>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</si>
  <si>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</si>
  <si>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</si>
  <si>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</si>
  <si>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</si>
  <si>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</si>
  <si>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</si>
  <si>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</si>
  <si>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</si>
  <si>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</si>
  <si>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</si>
  <si>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</si>
  <si>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</si>
  <si>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</si>
  <si>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</si>
  <si>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</si>
  <si>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</si>
  <si>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</si>
  <si>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</si>
  <si>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</si>
  <si>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</si>
  <si>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</si>
  <si>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</si>
  <si>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</si>
  <si>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</si>
  <si>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</si>
  <si>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</si>
  <si>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</si>
  <si>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</si>
  <si>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</si>
  <si>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</si>
  <si>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</si>
  <si>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</si>
  <si>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</si>
  <si>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</si>
  <si>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</si>
  <si>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</si>
  <si>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</si>
  <si>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</si>
  <si>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</si>
  <si>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</si>
  <si>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</si>
  <si>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</si>
  <si>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</si>
  <si>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</si>
  <si>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</si>
  <si>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</si>
  <si>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</si>
  <si>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</si>
  <si>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</si>
  <si>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</si>
  <si>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</si>
  <si>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</si>
  <si>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</si>
  <si>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</si>
  <si>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</si>
  <si>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</si>
  <si>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</si>
  <si>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</si>
  <si>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</si>
  <si>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</si>
  <si>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</si>
  <si>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</si>
  <si>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</si>
  <si>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</si>
  <si>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</si>
  <si>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</si>
  <si>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</si>
  <si>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</si>
  <si>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</si>
  <si>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</si>
  <si>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</si>
  <si>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</si>
  <si>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</si>
  <si>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</si>
  <si>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</si>
  <si>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</si>
  <si>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</si>
  <si>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</si>
  <si>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</si>
  <si>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</si>
  <si>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</si>
  <si>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</si>
  <si>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</si>
  <si>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</si>
  <si>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</si>
  <si>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</si>
  <si>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</si>
  <si>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</si>
  <si>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</si>
  <si>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</si>
  <si>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</si>
  <si>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</si>
  <si>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</si>
  <si>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</si>
  <si>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</si>
  <si>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</si>
  <si>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</si>
  <si>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</si>
  <si>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</si>
  <si>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</si>
  <si>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</si>
  <si>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</si>
  <si>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</si>
  <si>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</si>
  <si>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</si>
  <si>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</si>
  <si>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</si>
  <si>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</si>
  <si>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</si>
  <si>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</si>
  <si>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</si>
  <si>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</si>
  <si>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</si>
  <si>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</si>
  <si>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</si>
  <si>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</si>
  <si>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</si>
  <si>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</si>
  <si>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</si>
  <si>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</si>
  <si>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</si>
  <si>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</si>
  <si>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</si>
  <si>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</si>
  <si>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</si>
  <si>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</si>
  <si>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</si>
  <si>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</si>
  <si>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</si>
  <si>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</si>
  <si>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</si>
  <si>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</si>
  <si>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</si>
  <si>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</si>
  <si>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</si>
  <si>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</si>
  <si>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</si>
  <si>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</si>
  <si>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</si>
  <si>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</si>
  <si>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</si>
  <si>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</si>
  <si>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</si>
  <si>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</si>
  <si>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</si>
  <si>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</si>
  <si>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</si>
  <si>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</si>
  <si>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</si>
  <si>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</si>
  <si>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</si>
  <si>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</si>
  <si>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</si>
  <si>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</si>
  <si>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</si>
  <si>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</si>
  <si>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</si>
  <si>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</si>
  <si>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</si>
  <si>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</si>
  <si>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</si>
  <si>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</si>
  <si>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</si>
  <si>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</si>
  <si>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</si>
  <si>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</si>
  <si>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</si>
  <si>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</si>
  <si>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</si>
  <si>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</si>
  <si>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</si>
  <si>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</si>
  <si>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</si>
  <si>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</si>
  <si>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</si>
  <si>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</si>
  <si>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</si>
  <si>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</si>
  <si>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</si>
  <si>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</si>
  <si>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</si>
  <si>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</si>
  <si>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</si>
  <si>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</si>
  <si>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</si>
  <si>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</si>
  <si>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</si>
  <si>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</si>
  <si>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</si>
  <si>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</si>
  <si>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</si>
  <si>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</si>
  <si>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</si>
  <si>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</si>
  <si>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</si>
  <si>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</si>
  <si>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</si>
  <si>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</si>
  <si>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</si>
  <si>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</si>
  <si>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</si>
  <si>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</si>
  <si>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</si>
  <si>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</si>
  <si>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</si>
  <si>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</si>
  <si>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</si>
  <si>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</si>
  <si>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</si>
  <si>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</si>
  <si>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</si>
  <si>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</si>
  <si>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</si>
  <si>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</si>
  <si>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</si>
  <si>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</si>
  <si>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</si>
  <si>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</si>
  <si>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</si>
  <si>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</si>
  <si>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</si>
  <si>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</si>
  <si>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</si>
  <si>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</si>
  <si>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</si>
  <si>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</si>
  <si>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</si>
  <si>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</si>
  <si>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</si>
  <si>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</si>
  <si>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</si>
  <si>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</si>
  <si>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</si>
  <si>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</si>
  <si>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</si>
  <si>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</si>
  <si>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</si>
  <si>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</si>
  <si>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</si>
  <si>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</si>
  <si>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</si>
  <si>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</si>
  <si>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</si>
  <si>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</si>
  <si>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</si>
  <si>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</si>
  <si>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</si>
  <si>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</si>
  <si>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</si>
  <si>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</si>
  <si>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</si>
  <si>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</si>
  <si>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</si>
  <si>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</si>
  <si>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</si>
  <si>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</si>
  <si>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</si>
  <si>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</si>
  <si>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</si>
  <si>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</si>
  <si>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</si>
  <si>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</si>
  <si>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</si>
  <si>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</si>
  <si>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</si>
  <si>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</si>
  <si>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</si>
  <si>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</si>
  <si>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</si>
  <si>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</si>
  <si>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</si>
  <si>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</si>
  <si>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</si>
  <si>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</si>
  <si>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</si>
  <si>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</si>
  <si>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</si>
  <si>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</si>
  <si>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</si>
  <si>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</si>
  <si>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</si>
  <si>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</si>
  <si>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</si>
  <si>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</si>
  <si>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</si>
  <si>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</si>
  <si>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</si>
  <si>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</si>
  <si>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</si>
  <si>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</si>
  <si>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</si>
  <si>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</si>
  <si>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</si>
  <si>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</si>
  <si>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</si>
  <si>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</si>
  <si>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</si>
  <si>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</si>
  <si>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</si>
  <si>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</si>
  <si>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</si>
  <si>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</si>
  <si>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</si>
  <si>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</si>
  <si>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</si>
  <si>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</si>
  <si>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</si>
  <si>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</si>
  <si>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</si>
  <si>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</si>
  <si>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</si>
  <si>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</si>
  <si>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</si>
  <si>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</si>
  <si>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</si>
  <si>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</si>
  <si>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</si>
  <si>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</si>
  <si>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</si>
  <si>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</si>
  <si>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</si>
  <si>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</si>
  <si>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</si>
  <si>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</si>
  <si>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</si>
  <si>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</si>
  <si>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</si>
  <si>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</si>
  <si>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</si>
  <si>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</si>
  <si>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</si>
  <si>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</si>
  <si>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</si>
  <si>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</si>
  <si>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</si>
  <si>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</si>
  <si>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</si>
  <si>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</si>
  <si>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</si>
  <si>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</si>
  <si>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</si>
  <si>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</si>
  <si>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</si>
  <si>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</si>
  <si>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</si>
  <si>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</si>
  <si>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</si>
  <si>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</si>
  <si>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</si>
  <si>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</si>
  <si>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</si>
  <si>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</si>
  <si>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</si>
  <si>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</si>
  <si>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</si>
  <si>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</si>
  <si>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</si>
  <si>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</si>
  <si>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</si>
  <si>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</si>
  <si>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</si>
  <si>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</si>
  <si>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</si>
  <si>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</si>
  <si>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</si>
  <si>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</si>
  <si>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</si>
  <si>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</si>
  <si>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</si>
  <si>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</si>
  <si>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</si>
  <si>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</si>
  <si>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</si>
  <si>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</si>
  <si>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</si>
  <si>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</si>
  <si>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</si>
  <si>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</si>
  <si>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</si>
  <si>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</si>
  <si>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</si>
  <si>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</si>
  <si>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</si>
  <si>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</si>
  <si>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</si>
  <si>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</si>
  <si>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</si>
  <si>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</si>
  <si>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</si>
  <si>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</si>
  <si>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</si>
  <si>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</si>
  <si>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</si>
  <si>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</si>
  <si>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</si>
  <si>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</si>
  <si>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</si>
  <si>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</si>
  <si>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</si>
  <si>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</si>
  <si>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</si>
  <si>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</si>
  <si>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</si>
  <si>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</si>
  <si>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</si>
  <si>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</si>
  <si>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</si>
  <si>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</si>
  <si>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</si>
  <si>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</si>
  <si>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</si>
  <si>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</si>
  <si>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</si>
  <si>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</si>
  <si>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</si>
  <si>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</si>
  <si>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</si>
  <si>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</si>
  <si>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</si>
  <si>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</si>
  <si>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</si>
  <si>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</si>
  <si>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</si>
  <si>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</si>
  <si>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</si>
  <si>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</si>
  <si>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</si>
  <si>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</si>
  <si>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</si>
  <si>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</si>
  <si>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</si>
  <si>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</si>
  <si>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</si>
  <si>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</si>
  <si>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</si>
  <si>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</si>
  <si>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</si>
  <si>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</si>
  <si>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</si>
  <si>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</si>
  <si>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</si>
  <si>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</si>
  <si>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</si>
  <si>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</si>
  <si>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</si>
  <si>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</si>
  <si>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</si>
  <si>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</si>
  <si>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</si>
  <si>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</si>
  <si>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</si>
  <si>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</si>
  <si>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</si>
  <si>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</si>
  <si>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</si>
  <si>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</si>
  <si>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</si>
  <si>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</si>
  <si>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</si>
  <si>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</si>
  <si>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</si>
  <si>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</si>
  <si>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</si>
  <si>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</si>
  <si>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</si>
  <si>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</si>
  <si>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</si>
  <si>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</si>
  <si>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</si>
  <si>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</si>
  <si>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</si>
  <si>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</si>
  <si>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</si>
  <si>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</si>
  <si>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</si>
  <si>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</si>
  <si>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</si>
  <si>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</si>
  <si>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</si>
  <si>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</si>
  <si>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</si>
  <si>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</si>
  <si>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</si>
  <si>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</si>
  <si>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</si>
  <si>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</si>
  <si>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</si>
  <si>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</si>
  <si>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</si>
  <si>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</si>
  <si>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</si>
  <si>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</si>
  <si>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</si>
  <si>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</si>
  <si>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</si>
  <si>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</si>
  <si>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</si>
  <si>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</si>
  <si>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</si>
  <si>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</si>
  <si>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</si>
  <si>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</si>
  <si>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</si>
  <si>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</si>
  <si>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</si>
  <si>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</si>
  <si>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</si>
  <si>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</si>
  <si>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</si>
  <si>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</si>
  <si>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</si>
  <si>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</si>
  <si>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</si>
  <si>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</si>
  <si>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</si>
  <si>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</si>
  <si>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</si>
  <si>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</si>
  <si>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</si>
  <si>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</si>
  <si>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</si>
  <si>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</si>
  <si>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</si>
  <si>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</si>
  <si>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</si>
  <si>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</si>
  <si>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</si>
  <si>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</si>
  <si>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</si>
  <si>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</si>
  <si>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</si>
  <si>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</si>
  <si>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</si>
  <si>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</si>
  <si>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</si>
  <si>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</si>
  <si>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</si>
  <si>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</si>
  <si>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</si>
  <si>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</si>
  <si>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</si>
  <si>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</si>
  <si>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</si>
  <si>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</si>
  <si>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</si>
  <si>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</si>
  <si>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</si>
  <si>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</si>
  <si>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</si>
  <si>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</si>
  <si>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</si>
  <si>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</si>
  <si>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</si>
  <si>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</si>
  <si>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</si>
  <si>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</si>
  <si>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</si>
  <si>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</si>
  <si>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</si>
  <si>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</si>
  <si>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</si>
  <si>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</si>
  <si>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</si>
  <si>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</si>
  <si>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</si>
  <si>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</si>
  <si>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</si>
  <si>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</si>
  <si>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</si>
  <si>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</si>
  <si>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</si>
  <si>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</si>
  <si>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</si>
  <si>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</si>
  <si>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</si>
  <si>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</si>
  <si>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</si>
  <si>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</si>
  <si>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</si>
  <si>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</si>
  <si>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</si>
  <si>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</si>
  <si>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</si>
  <si>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</si>
  <si>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</si>
  <si>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</si>
  <si>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</si>
  <si>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</si>
  <si>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</si>
  <si>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</si>
  <si>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</si>
  <si>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</si>
  <si>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</si>
  <si>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</si>
  <si>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</si>
  <si>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</si>
  <si>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</si>
  <si>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</si>
  <si>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</si>
  <si>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</si>
  <si>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</si>
  <si>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</si>
  <si>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</si>
  <si>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</si>
  <si>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</si>
  <si>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</si>
  <si>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</si>
  <si>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</si>
  <si>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</si>
  <si>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</si>
  <si>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</si>
  <si>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</si>
  <si>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</si>
  <si>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</si>
  <si>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</si>
  <si>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</si>
  <si>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</si>
  <si>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</si>
  <si>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</si>
  <si>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</si>
  <si>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</si>
  <si>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</si>
  <si>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</si>
  <si>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</si>
  <si>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</si>
  <si>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</si>
  <si>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</si>
  <si>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</si>
  <si>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</si>
  <si>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</si>
  <si>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</si>
  <si>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</si>
  <si>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</si>
  <si>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</si>
  <si>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</si>
  <si>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</si>
  <si>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</si>
  <si>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</si>
  <si>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</si>
  <si>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</si>
  <si>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</si>
  <si>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</si>
  <si>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</si>
  <si>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</si>
  <si>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</si>
  <si>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</si>
  <si>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</si>
  <si>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</si>
  <si>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</si>
  <si>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</si>
  <si>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</si>
  <si>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</si>
  <si>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</si>
  <si>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</si>
  <si>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</si>
  <si>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</si>
  <si>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</si>
  <si>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</si>
  <si>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</si>
  <si>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</si>
  <si>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</si>
  <si>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</si>
  <si>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</si>
  <si>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</si>
  <si>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</si>
  <si>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</si>
  <si>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</si>
  <si>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</si>
  <si>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</si>
  <si>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</si>
  <si>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</si>
  <si>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</si>
  <si>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</si>
  <si>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</si>
  <si>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</si>
  <si>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</si>
  <si>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</si>
  <si>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</si>
  <si>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</si>
  <si>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</si>
  <si>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</si>
  <si>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</si>
  <si>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</si>
  <si>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</si>
  <si>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</si>
  <si>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</si>
  <si>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</si>
  <si>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</si>
  <si>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</si>
  <si>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</si>
  <si>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</si>
  <si>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</si>
  <si>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</si>
  <si>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</si>
  <si>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</si>
  <si>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</si>
  <si>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</si>
  <si>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</si>
  <si>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</si>
  <si>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</si>
  <si>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</si>
  <si>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</si>
  <si>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</si>
  <si>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</si>
  <si>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</si>
  <si>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</si>
  <si>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</si>
  <si>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</si>
  <si>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</si>
  <si>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</si>
  <si>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</si>
  <si>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</si>
  <si>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</si>
  <si>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</si>
  <si>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</si>
  <si>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</si>
  <si>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</si>
  <si>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</si>
  <si>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</si>
  <si>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</si>
  <si>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</si>
  <si>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</si>
  <si>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</si>
  <si>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</si>
  <si>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</si>
  <si>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</si>
  <si>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</si>
  <si>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</si>
  <si>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</si>
  <si>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</si>
  <si>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</si>
  <si>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</si>
  <si>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</si>
  <si>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</si>
  <si>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</si>
  <si>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</si>
  <si>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</si>
  <si>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</si>
  <si>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</si>
  <si>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</si>
  <si>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</si>
  <si>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</si>
  <si>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</si>
  <si>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</si>
  <si>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</si>
  <si>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</si>
  <si>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</si>
  <si>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</si>
  <si>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</si>
  <si>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</si>
  <si>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</si>
  <si>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</si>
  <si>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</si>
  <si>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</si>
  <si>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</si>
  <si>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</si>
  <si>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</si>
  <si>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</si>
  <si>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</si>
  <si>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</si>
  <si>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</si>
  <si>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</si>
  <si>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</si>
  <si>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</si>
  <si>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</si>
  <si>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</si>
  <si>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</si>
  <si>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</si>
  <si>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</si>
  <si>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</si>
  <si>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</si>
  <si>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</si>
  <si>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</si>
  <si>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</si>
  <si>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</si>
  <si>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</si>
  <si>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</si>
  <si>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</si>
  <si>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</si>
  <si>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</si>
  <si>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</si>
  <si>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</si>
  <si>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</si>
  <si>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</si>
  <si>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</si>
  <si>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</si>
  <si>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</si>
  <si>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</si>
  <si>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</si>
  <si>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</si>
  <si>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</si>
  <si>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</si>
  <si>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</si>
  <si>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</si>
  <si>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</si>
  <si>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</si>
  <si>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</si>
  <si>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</si>
  <si>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</si>
  <si>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</si>
  <si>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</si>
  <si>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</si>
  <si>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</si>
  <si>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</si>
  <si>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</si>
  <si>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</si>
  <si>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</si>
  <si>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</si>
  <si>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</si>
  <si>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</si>
  <si>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</si>
  <si>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</si>
  <si>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</si>
  <si>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</si>
  <si>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</si>
  <si>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</si>
  <si>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</si>
  <si>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</si>
  <si>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</si>
  <si>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</si>
  <si>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</si>
  <si>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</si>
  <si>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</si>
  <si>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</si>
  <si>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</si>
  <si>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</si>
  <si>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</si>
  <si>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</si>
  <si>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</si>
  <si>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</si>
  <si>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</si>
  <si>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</si>
  <si>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</si>
  <si>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</si>
  <si>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</si>
  <si>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</si>
  <si>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</si>
  <si>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</si>
  <si>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</si>
  <si>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</si>
  <si>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</si>
  <si>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</si>
  <si>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</si>
  <si>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</si>
  <si>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</si>
  <si>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</si>
  <si>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</si>
  <si>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</si>
  <si>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</si>
  <si>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</si>
  <si>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</si>
  <si>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</si>
  <si>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</si>
  <si>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</si>
  <si>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</si>
  <si>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</si>
  <si>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</si>
  <si>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</si>
  <si>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</si>
  <si>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</si>
  <si>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</si>
  <si>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</si>
  <si>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</si>
  <si>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</si>
  <si>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</si>
  <si>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</si>
  <si>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</si>
  <si>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</si>
  <si>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</si>
  <si>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</si>
  <si>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</si>
  <si>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</si>
  <si>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</si>
  <si>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</si>
  <si>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</si>
  <si>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</si>
  <si>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</si>
  <si>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</si>
  <si>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</si>
  <si>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</si>
  <si>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</si>
  <si>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</si>
  <si>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</si>
  <si>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</si>
  <si>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</si>
  <si>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</si>
  <si>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</si>
  <si>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</si>
  <si>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</si>
  <si>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</si>
  <si>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</si>
  <si>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</si>
  <si>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</si>
  <si>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</si>
  <si>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</si>
  <si>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</si>
  <si>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</si>
  <si>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</si>
  <si>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</si>
  <si>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</si>
  <si>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</si>
  <si>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</si>
  <si>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</si>
  <si>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</si>
  <si>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</si>
  <si>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</si>
  <si>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</si>
  <si>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</si>
  <si>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</si>
  <si>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</si>
  <si>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</si>
  <si>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</si>
  <si>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</si>
  <si>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</si>
  <si>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</si>
  <si>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</si>
  <si>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</si>
  <si>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</si>
  <si>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</si>
  <si>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</si>
  <si>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</si>
  <si>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</si>
  <si>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</si>
  <si>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</si>
  <si>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</si>
  <si>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</si>
  <si>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</si>
  <si>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</si>
  <si>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</si>
  <si>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</si>
  <si>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</si>
  <si>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</si>
  <si>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</si>
  <si>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</si>
  <si>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</si>
  <si>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</si>
  <si>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</si>
  <si>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</si>
  <si>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</si>
  <si>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</si>
  <si>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</si>
  <si>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</si>
  <si>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</si>
  <si>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</si>
  <si>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</si>
  <si>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</si>
  <si>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</si>
  <si>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</si>
  <si>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</si>
  <si>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</si>
  <si>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</si>
  <si>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</si>
  <si>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</si>
  <si>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</si>
  <si>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</si>
  <si>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</si>
  <si>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</si>
  <si>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</si>
  <si>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</si>
  <si>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</si>
  <si>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</si>
  <si>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</si>
  <si>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</si>
  <si>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</si>
  <si>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</si>
  <si>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</si>
  <si>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</si>
  <si>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</si>
  <si>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</si>
  <si>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</si>
  <si>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</si>
  <si>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</si>
  <si>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</si>
  <si>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</si>
  <si>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</si>
  <si>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</si>
  <si>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</si>
  <si>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</si>
  <si>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</si>
  <si>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</si>
  <si>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</si>
  <si>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</si>
  <si>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</si>
  <si>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</si>
  <si>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</si>
  <si>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</si>
  <si>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</si>
  <si>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</si>
  <si>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</si>
  <si>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</si>
  <si>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</si>
  <si>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</si>
  <si>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</si>
  <si>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</si>
  <si>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</si>
  <si>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</si>
  <si>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</si>
  <si>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</si>
  <si>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</si>
  <si>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</si>
  <si>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</si>
  <si>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</si>
  <si>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</si>
  <si>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</si>
  <si>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</si>
  <si>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</si>
  <si>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</si>
  <si>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</si>
  <si>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</si>
  <si>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</si>
  <si>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</si>
  <si>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</si>
  <si>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</si>
  <si>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</si>
  <si>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</si>
  <si>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</si>
  <si>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</si>
  <si>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</si>
  <si>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</si>
  <si>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</si>
  <si>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</si>
  <si>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</si>
  <si>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</si>
  <si>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</si>
  <si>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</si>
  <si>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</si>
  <si>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</si>
  <si>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</si>
  <si>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</si>
  <si>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</si>
  <si>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</si>
  <si>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</si>
  <si>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</si>
  <si>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</si>
  <si>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</si>
  <si>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</si>
  <si>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</si>
  <si>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</si>
  <si>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</si>
  <si>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</si>
  <si>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</si>
  <si>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</si>
  <si>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</si>
  <si>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</si>
  <si>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</si>
  <si>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</si>
  <si>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</si>
  <si>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</si>
  <si>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</si>
  <si>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</si>
  <si>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</si>
  <si>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</si>
  <si>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</si>
  <si>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</si>
  <si>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</si>
  <si>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</si>
  <si>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</si>
  <si>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</si>
  <si>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</si>
  <si>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</si>
  <si>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</si>
  <si>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</si>
  <si>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</si>
  <si>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</si>
  <si>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</si>
  <si>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</si>
  <si>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</si>
  <si>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</si>
  <si>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</si>
  <si>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</si>
  <si>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</si>
  <si>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</si>
  <si>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</si>
  <si>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</si>
  <si>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</si>
  <si>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</si>
  <si>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</si>
  <si>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</si>
  <si>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</si>
  <si>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</si>
  <si>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</si>
  <si>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</si>
  <si>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</si>
  <si>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</si>
  <si>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</si>
  <si>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</si>
  <si>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</si>
  <si>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</si>
  <si>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</si>
  <si>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</si>
  <si>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</si>
  <si>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</si>
  <si>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</si>
  <si>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</si>
  <si>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</si>
  <si>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</si>
  <si>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</si>
  <si>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</si>
  <si>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</si>
  <si>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</si>
  <si>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</si>
  <si>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</si>
  <si>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</si>
  <si>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</si>
  <si>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</si>
  <si>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</si>
  <si>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</si>
  <si>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</si>
  <si>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</si>
  <si>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</si>
  <si>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</si>
  <si>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</si>
  <si>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</si>
  <si>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</si>
  <si>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</si>
  <si>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</si>
  <si>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</si>
  <si>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</si>
  <si>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</si>
  <si>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</si>
  <si>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</si>
  <si>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</si>
  <si>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</si>
  <si>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</si>
  <si>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</si>
  <si>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</si>
  <si>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</si>
  <si>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</si>
  <si>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</si>
  <si>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</si>
  <si>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</si>
  <si>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</si>
  <si>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</si>
  <si>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</si>
  <si>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</si>
  <si>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</si>
  <si>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</si>
  <si>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</si>
  <si>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</si>
  <si>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</si>
  <si>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</si>
  <si>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</si>
  <si>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</si>
  <si>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</si>
  <si>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</si>
  <si>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</si>
  <si>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</si>
  <si>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</si>
  <si>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</si>
  <si>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</si>
  <si>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</si>
  <si>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</si>
  <si>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</si>
  <si>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</si>
  <si>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</si>
  <si>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</si>
  <si>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</si>
  <si>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</si>
  <si>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</si>
  <si>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</si>
  <si>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</si>
  <si>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</si>
  <si>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</si>
  <si>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</si>
  <si>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</si>
  <si>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</si>
  <si>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</si>
  <si>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</si>
  <si>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</si>
  <si>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</si>
  <si>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</si>
  <si>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</si>
  <si>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</si>
  <si>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</si>
  <si>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</si>
  <si>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</si>
  <si>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</si>
  <si>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</si>
  <si>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</si>
  <si>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</si>
  <si>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</si>
  <si>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</si>
  <si>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</si>
  <si>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</si>
  <si>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</si>
  <si>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</si>
  <si>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</si>
  <si>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</si>
  <si>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</si>
  <si>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</si>
  <si>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</si>
  <si>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</si>
  <si>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</si>
  <si>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</si>
  <si>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</si>
  <si>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</si>
  <si>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</si>
  <si>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</si>
  <si>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</si>
  <si>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</si>
  <si>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</si>
  <si>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</si>
  <si>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</si>
  <si>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</si>
  <si>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</si>
  <si>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</si>
  <si>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</si>
  <si>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</si>
  <si>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</si>
  <si>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</si>
  <si>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</si>
  <si>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</si>
  <si>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</si>
  <si>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</si>
  <si>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</si>
  <si>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</si>
  <si>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</si>
  <si>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</si>
  <si>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</si>
  <si>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</si>
  <si>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</si>
  <si>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</si>
  <si>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</si>
  <si>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</si>
  <si>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</si>
  <si>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</si>
  <si>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</si>
  <si>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</si>
  <si>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</si>
  <si>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</si>
  <si>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</si>
  <si>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</si>
  <si>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</si>
  <si>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</si>
  <si>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</si>
  <si>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</si>
  <si>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</si>
  <si>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</si>
  <si>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</si>
  <si>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</si>
  <si>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</si>
  <si>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</si>
  <si>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</si>
  <si>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</si>
  <si>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</si>
  <si>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</si>
  <si>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</si>
  <si>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</si>
  <si>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</si>
  <si>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</si>
  <si>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</si>
  <si>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</si>
  <si>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</si>
  <si>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</si>
  <si>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</si>
  <si>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</si>
  <si>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</si>
  <si>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</si>
  <si>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</si>
  <si>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</si>
  <si>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</si>
  <si>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</si>
  <si>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</si>
  <si>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</si>
  <si>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</si>
  <si>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</si>
  <si>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</si>
  <si>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</si>
  <si>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</si>
  <si>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</si>
  <si>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</si>
  <si>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</si>
  <si>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</si>
  <si>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</si>
  <si>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</si>
  <si>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</si>
  <si>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</si>
  <si>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</si>
  <si>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</si>
  <si>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</si>
  <si>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</si>
  <si>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</si>
  <si>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</si>
  <si>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</si>
  <si>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</si>
  <si>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</si>
  <si>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</si>
  <si>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</si>
  <si>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</si>
  <si>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</si>
  <si>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</si>
  <si>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</si>
  <si>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</si>
  <si>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</si>
  <si>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</si>
  <si>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</si>
  <si>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</si>
  <si>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</si>
  <si>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</si>
  <si>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</si>
  <si>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</si>
  <si>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</si>
  <si>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</si>
  <si>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</si>
  <si>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</si>
  <si>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</si>
  <si>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</si>
  <si>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</si>
  <si>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</si>
  <si>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</si>
  <si>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</si>
  <si>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</si>
  <si>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</si>
  <si>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</si>
  <si>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</si>
  <si>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</si>
  <si>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</si>
  <si>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</si>
  <si>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</si>
  <si>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</si>
  <si>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</si>
  <si>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</si>
  <si>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</si>
  <si>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</si>
  <si>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</si>
  <si>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</si>
  <si>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</si>
  <si>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</si>
  <si>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</si>
  <si>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</si>
  <si>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</si>
  <si>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</si>
  <si>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</si>
  <si>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</si>
  <si>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</si>
  <si>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</si>
  <si>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</si>
  <si>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</si>
  <si>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</si>
  <si>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</si>
  <si>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</si>
  <si>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</si>
  <si>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</si>
  <si>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</si>
  <si>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</si>
  <si>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</si>
  <si>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</si>
  <si>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</si>
  <si>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</si>
  <si>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</si>
  <si>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</si>
  <si>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</si>
  <si>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</si>
  <si>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</si>
  <si>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</si>
  <si>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</si>
  <si>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</si>
  <si>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</si>
  <si>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</si>
  <si>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</si>
  <si>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</si>
  <si>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</si>
  <si>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</si>
  <si>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</si>
  <si>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</si>
  <si>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</si>
  <si>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</si>
  <si>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</si>
  <si>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</si>
  <si>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</si>
  <si>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</si>
  <si>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</si>
  <si>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</si>
  <si>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</si>
  <si>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</si>
  <si>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</si>
  <si>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</si>
  <si>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</si>
  <si>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</si>
  <si>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</si>
  <si>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</si>
  <si>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</si>
  <si>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</si>
  <si>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</si>
  <si>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</si>
  <si>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</si>
  <si>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</si>
  <si>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</si>
  <si>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</si>
  <si>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</si>
  <si>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</si>
  <si>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</si>
  <si>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</si>
  <si>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</si>
  <si>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</si>
  <si>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</si>
  <si>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</si>
  <si>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</si>
  <si>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</si>
  <si>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</si>
  <si>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</si>
  <si>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</si>
  <si>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</si>
  <si>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</si>
  <si>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</si>
  <si>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</si>
  <si>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</si>
  <si>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</si>
  <si>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</si>
  <si>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</si>
  <si>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</si>
  <si>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</si>
  <si>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</si>
  <si>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</si>
  <si>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</si>
  <si>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</si>
  <si>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</si>
  <si>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</si>
  <si>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</si>
  <si>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</si>
  <si>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</si>
  <si>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</si>
  <si>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</si>
  <si>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</si>
  <si>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</si>
  <si>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</si>
  <si>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</si>
  <si>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</si>
  <si>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</si>
  <si>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</si>
  <si>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</si>
  <si>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</si>
  <si>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</si>
  <si>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</si>
  <si>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</si>
  <si>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</si>
  <si>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</si>
  <si>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</si>
  <si>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</si>
  <si>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</si>
  <si>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</si>
  <si>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</si>
  <si>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</si>
  <si>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</si>
  <si>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</si>
  <si>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</si>
  <si>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</si>
  <si>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</si>
  <si>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</si>
  <si>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</si>
  <si>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</si>
  <si>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</si>
  <si>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</si>
  <si>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</si>
  <si>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</si>
  <si>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</si>
  <si>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</si>
  <si>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</si>
  <si>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</si>
  <si>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</si>
  <si>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</si>
  <si>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</si>
  <si>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</si>
  <si>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</si>
  <si>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</si>
  <si>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</si>
  <si>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</si>
  <si>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</si>
  <si>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</si>
  <si>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</si>
  <si>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</si>
  <si>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</si>
  <si>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</si>
  <si>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</si>
  <si>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</si>
  <si>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</si>
  <si>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</si>
  <si>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</si>
  <si>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</si>
  <si>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</si>
  <si>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</si>
  <si>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</si>
  <si>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</si>
  <si>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</si>
  <si>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</si>
  <si>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</si>
  <si>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</si>
  <si>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</si>
  <si>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</si>
  <si>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</si>
  <si>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</si>
  <si>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</si>
  <si>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</si>
  <si>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</si>
  <si>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</si>
  <si>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</si>
  <si>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</si>
  <si>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</si>
  <si>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</si>
  <si>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</si>
  <si>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</si>
  <si>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</si>
  <si>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</si>
  <si>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</si>
  <si>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</si>
  <si>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</si>
  <si>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</si>
  <si>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</si>
  <si>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</si>
  <si>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</si>
  <si>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</si>
  <si>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</si>
  <si>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</si>
  <si>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</si>
  <si>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</si>
  <si>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</si>
  <si>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</si>
  <si>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</si>
  <si>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</si>
  <si>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</si>
  <si>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</si>
  <si>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</si>
  <si>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</si>
  <si>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</si>
  <si>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</si>
  <si>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</si>
  <si>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</si>
  <si>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</si>
  <si>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</si>
  <si>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</si>
  <si>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</si>
  <si>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</si>
  <si>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</si>
  <si>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</si>
  <si>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</si>
  <si>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</si>
  <si>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</si>
  <si>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</si>
  <si>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</si>
  <si>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</si>
  <si>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</si>
  <si>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</si>
  <si>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</si>
  <si>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</si>
  <si>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</si>
  <si>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</si>
  <si>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</si>
  <si>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</si>
  <si>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</si>
  <si>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</si>
  <si>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</si>
  <si>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</si>
  <si>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</si>
  <si>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</si>
  <si>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</si>
  <si>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</si>
  <si>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</si>
  <si>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</si>
  <si>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</si>
  <si>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</si>
  <si>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</si>
  <si>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</si>
  <si>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</si>
  <si>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</si>
  <si>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</si>
  <si>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</si>
  <si>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</si>
  <si>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</si>
  <si>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</si>
  <si>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</si>
  <si>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</si>
  <si>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</si>
  <si>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</si>
  <si>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</si>
  <si>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</si>
  <si>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</si>
  <si>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</si>
  <si>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</si>
  <si>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</si>
  <si>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</si>
  <si>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</si>
  <si>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</si>
  <si>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</si>
  <si>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</si>
  <si>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</si>
  <si>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</si>
  <si>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</si>
  <si>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</si>
  <si>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</si>
  <si>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</si>
  <si>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</si>
  <si>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</si>
  <si>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</si>
  <si>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</si>
  <si>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</si>
  <si>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</si>
  <si>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</si>
  <si>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</si>
  <si>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</si>
  <si>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</si>
  <si>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</si>
  <si>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</si>
  <si>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</si>
  <si>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</si>
  <si>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</si>
  <si>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</si>
  <si>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</si>
  <si>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</si>
  <si>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</si>
  <si>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</si>
  <si>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</si>
  <si>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</si>
  <si>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</si>
  <si>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</si>
  <si>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</si>
  <si>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</si>
  <si>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</si>
  <si>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</si>
  <si>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</si>
  <si>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</si>
  <si>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</si>
  <si>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</si>
  <si>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</si>
  <si>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</si>
  <si>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</si>
  <si>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</si>
  <si>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</si>
  <si>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</si>
  <si>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</si>
  <si>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</si>
  <si>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</si>
  <si>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</si>
  <si>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</si>
  <si>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</si>
  <si>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</si>
  <si>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</si>
  <si>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</si>
  <si>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</si>
  <si>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</si>
  <si>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</si>
  <si>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</si>
  <si>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</si>
  <si>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</si>
  <si>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</si>
  <si>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</si>
  <si>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</si>
  <si>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</si>
  <si>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</si>
  <si>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</si>
  <si>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</si>
  <si>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</si>
  <si>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</si>
  <si>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</si>
  <si>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</si>
  <si>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</si>
  <si>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</si>
  <si>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</si>
  <si>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</si>
  <si>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</si>
  <si>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</si>
  <si>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</si>
  <si>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</si>
  <si>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</si>
  <si>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</si>
  <si>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</si>
  <si>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</si>
  <si>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</si>
  <si>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</si>
  <si>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</si>
  <si>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</si>
  <si>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</si>
  <si>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</si>
  <si>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</si>
  <si>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</si>
  <si>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</si>
  <si>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</si>
  <si>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</si>
  <si>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</si>
  <si>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</si>
  <si>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</si>
  <si>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</si>
  <si>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</si>
  <si>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</si>
  <si>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</si>
  <si>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</si>
  <si>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</si>
  <si>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</si>
  <si>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</si>
  <si>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</si>
  <si>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</si>
  <si>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</si>
  <si>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</si>
  <si>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</si>
  <si>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</si>
  <si>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</si>
  <si>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</si>
  <si>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</si>
  <si>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</si>
  <si>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</si>
  <si>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</si>
  <si>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</si>
  <si>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</si>
  <si>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</si>
  <si>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</si>
  <si>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</si>
  <si>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</si>
  <si>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</si>
  <si>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</si>
  <si>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</si>
  <si>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</si>
  <si>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</si>
  <si>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</si>
  <si>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</si>
  <si>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</si>
  <si>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</si>
  <si>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</si>
  <si>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</si>
  <si>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</si>
  <si>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</si>
  <si>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</si>
  <si>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</si>
  <si>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</si>
  <si>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</si>
  <si>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</si>
  <si>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</si>
  <si>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</si>
  <si>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</si>
  <si>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</si>
  <si>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</si>
  <si>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</si>
  <si>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</si>
  <si>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</si>
  <si>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</si>
  <si>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</si>
  <si>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</si>
  <si>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</si>
  <si>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</si>
  <si>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</si>
  <si>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</si>
  <si>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</si>
  <si>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</si>
  <si>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</si>
  <si>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</si>
  <si>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</si>
  <si>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</si>
  <si>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</si>
  <si>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</si>
  <si>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</si>
  <si>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</si>
  <si>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</si>
  <si>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</si>
  <si>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</si>
  <si>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</si>
  <si>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</si>
  <si>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</si>
  <si>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</si>
  <si>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</si>
  <si>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</si>
  <si>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</si>
  <si>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</si>
  <si>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</si>
  <si>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</si>
  <si>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</si>
  <si>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</si>
  <si>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</si>
  <si>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</si>
  <si>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</si>
  <si>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</si>
  <si>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</si>
  <si>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</si>
  <si>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</si>
  <si>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</si>
  <si>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</si>
  <si>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</si>
  <si>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</si>
  <si>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</si>
  <si>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</si>
  <si>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</si>
  <si>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</si>
  <si>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</si>
  <si>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</si>
  <si>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</si>
  <si>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</si>
  <si>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</si>
  <si>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</si>
  <si>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</si>
  <si>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</si>
  <si>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</si>
  <si>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</si>
  <si>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</si>
  <si>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</si>
  <si>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</si>
  <si>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</si>
  <si>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</si>
  <si>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</si>
  <si>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</si>
  <si>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</si>
  <si>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</si>
  <si>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</si>
  <si>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</si>
  <si>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</si>
  <si>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</si>
  <si>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</si>
  <si>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</si>
  <si>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</si>
  <si>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</si>
  <si>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</si>
  <si>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</si>
  <si>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</si>
  <si>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</si>
  <si>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</si>
  <si>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</si>
  <si>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</si>
  <si>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</si>
  <si>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</si>
  <si>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</si>
  <si>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</si>
  <si>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</si>
  <si>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</si>
  <si>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</si>
  <si>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</si>
  <si>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</si>
  <si>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</si>
  <si>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</si>
  <si>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</si>
  <si>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</si>
  <si>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</si>
  <si>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</si>
  <si>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</si>
  <si>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</si>
  <si>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</si>
  <si>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</si>
  <si>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</si>
  <si>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</si>
  <si>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</si>
  <si>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</si>
  <si>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</si>
  <si>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</si>
  <si>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</si>
  <si>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</si>
  <si>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</si>
  <si>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</si>
  <si>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</si>
  <si>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</si>
  <si>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</si>
  <si>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</si>
  <si>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</si>
  <si>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</si>
  <si>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</si>
  <si>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</si>
  <si>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</si>
  <si>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</si>
  <si>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</si>
  <si>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</si>
  <si>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</si>
  <si>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</si>
  <si>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</si>
  <si>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</si>
  <si>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</si>
  <si>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</si>
  <si>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</si>
  <si>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</si>
  <si>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</si>
  <si>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</si>
  <si>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</si>
  <si>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</si>
  <si>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</si>
  <si>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</si>
  <si>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</si>
  <si>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</si>
  <si>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</si>
  <si>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</si>
  <si>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</si>
  <si>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</si>
  <si>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</si>
  <si>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</si>
  <si>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</si>
  <si>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</si>
  <si>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</si>
  <si>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</si>
  <si>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</si>
  <si>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</si>
  <si>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</si>
  <si>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</si>
  <si>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</si>
  <si>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</si>
  <si>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</si>
  <si>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</si>
  <si>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</si>
  <si>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</si>
  <si>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</si>
  <si>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</si>
  <si>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</si>
  <si>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</si>
  <si>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</si>
  <si>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</si>
  <si>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</si>
  <si>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</si>
  <si>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</si>
  <si>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</si>
  <si>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</si>
  <si>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</si>
  <si>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</si>
  <si>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</si>
  <si>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</si>
  <si>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</si>
  <si>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</si>
  <si>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</si>
  <si>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</si>
  <si>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</si>
  <si>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</si>
  <si>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</si>
  <si>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</si>
  <si>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</si>
  <si>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</si>
  <si>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</si>
  <si>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</si>
  <si>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</si>
  <si>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</si>
  <si>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</si>
  <si>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</si>
  <si>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</si>
  <si>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</si>
  <si>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</si>
  <si>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</si>
  <si>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</si>
  <si>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</si>
  <si>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</si>
  <si>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</si>
  <si>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</si>
  <si>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</si>
  <si>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</si>
  <si>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</si>
  <si>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</si>
  <si>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</si>
  <si>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</si>
  <si>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</si>
  <si>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</si>
  <si>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</si>
  <si>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</si>
  <si>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</si>
  <si>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</si>
  <si>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</si>
  <si>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</si>
  <si>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</si>
  <si>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</si>
  <si>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</si>
  <si>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</si>
  <si>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</si>
  <si>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</si>
  <si>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</si>
  <si>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</si>
  <si>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</si>
  <si>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</si>
  <si>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</si>
  <si>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</si>
  <si>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</si>
  <si>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</si>
  <si>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</si>
  <si>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</si>
  <si>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</si>
  <si>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</si>
  <si>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</si>
  <si>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</si>
  <si>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</si>
  <si>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</si>
  <si>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</si>
  <si>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</si>
  <si>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</si>
  <si>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</si>
  <si>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</si>
  <si>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</si>
  <si>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</si>
  <si>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</si>
  <si>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</si>
  <si>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</si>
  <si>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</si>
  <si>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</si>
  <si>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</si>
  <si>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</si>
  <si>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</si>
  <si>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</si>
  <si>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</si>
  <si>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</si>
  <si>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</si>
  <si>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</si>
  <si>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</si>
  <si>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</si>
  <si>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</si>
  <si>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</si>
  <si>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</si>
  <si>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</si>
  <si>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</si>
  <si>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</si>
  <si>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</si>
  <si>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</si>
  <si>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</si>
  <si>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</si>
  <si>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</si>
  <si>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</si>
  <si>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</si>
  <si>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</si>
  <si>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</si>
  <si>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</si>
  <si>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</si>
  <si>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</si>
  <si>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</si>
  <si>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</si>
  <si>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</si>
  <si>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</si>
  <si>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</si>
  <si>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</si>
  <si>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</si>
  <si>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</si>
  <si>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</si>
  <si>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</si>
  <si>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</si>
  <si>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</si>
  <si>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</si>
  <si>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</si>
  <si>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</si>
  <si>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</si>
  <si>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</si>
  <si>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</si>
  <si>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</si>
  <si>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</si>
  <si>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</si>
  <si>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</si>
  <si>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</si>
  <si>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</si>
  <si>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</si>
  <si>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</si>
  <si>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</si>
  <si>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</si>
  <si>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</si>
  <si>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</si>
  <si>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</si>
  <si>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</si>
  <si>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</si>
  <si>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</si>
  <si>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</si>
  <si>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</si>
  <si>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</si>
  <si>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</si>
  <si>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</si>
  <si>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</si>
  <si>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</si>
  <si>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</si>
  <si>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</si>
  <si>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</si>
  <si>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</si>
  <si>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</si>
  <si>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</si>
  <si>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</si>
  <si>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</si>
  <si>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</si>
  <si>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</si>
  <si>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</si>
  <si>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</si>
  <si>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</si>
  <si>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</si>
  <si>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</si>
  <si>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</si>
  <si>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</si>
  <si>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</si>
  <si>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</si>
  <si>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</si>
  <si>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</si>
  <si>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</si>
  <si>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</si>
  <si>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</si>
  <si>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</si>
  <si>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</si>
  <si>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</si>
  <si>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</si>
  <si>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</si>
  <si>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</si>
  <si>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</si>
  <si>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</si>
  <si>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</si>
  <si>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</si>
  <si>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</si>
  <si>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</si>
  <si>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</si>
  <si>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</si>
  <si>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</si>
  <si>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</si>
  <si>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</si>
  <si>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</si>
  <si>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</si>
  <si>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</si>
  <si>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</si>
  <si>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</si>
  <si>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</si>
  <si>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</si>
  <si>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</si>
  <si>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</si>
  <si>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</si>
  <si>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</si>
  <si>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</si>
  <si>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</si>
  <si>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</si>
  <si>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</si>
  <si>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</si>
  <si>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</si>
  <si>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</si>
  <si>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</si>
  <si>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</si>
  <si>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</si>
  <si>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</si>
  <si>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</si>
  <si>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</si>
  <si>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</si>
  <si>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</si>
  <si>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</si>
  <si>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</si>
  <si>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</si>
  <si>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</si>
  <si>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</si>
  <si>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</si>
  <si>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</si>
  <si>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</si>
  <si>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</si>
  <si>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</si>
  <si>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</si>
  <si>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</si>
  <si>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</si>
  <si>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</si>
  <si>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</si>
  <si>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</si>
  <si>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</si>
  <si>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</si>
  <si>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</si>
  <si>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</si>
  <si>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</si>
  <si>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</si>
  <si>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</si>
  <si>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</si>
  <si>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</si>
  <si>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</si>
  <si>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</si>
  <si>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</si>
  <si>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</si>
  <si>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</si>
  <si>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</si>
  <si>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</si>
  <si>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</si>
  <si>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</si>
  <si>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</si>
  <si>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</si>
  <si>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</si>
  <si>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</si>
  <si>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</si>
  <si>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</si>
  <si>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</si>
  <si>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</si>
  <si>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</si>
  <si>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</si>
  <si>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</si>
  <si>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</si>
  <si>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</si>
  <si>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</si>
  <si>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</si>
  <si>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</si>
  <si>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</si>
  <si>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</si>
  <si>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</si>
  <si>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</si>
  <si>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</si>
  <si>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</si>
  <si>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</si>
  <si>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</si>
  <si>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</si>
  <si>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</si>
  <si>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</si>
  <si>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</si>
  <si>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</si>
  <si>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</si>
  <si>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</si>
  <si>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</si>
  <si>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</si>
  <si>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</si>
  <si>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</si>
  <si>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</si>
  <si>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</si>
  <si>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</si>
  <si>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</si>
  <si>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</si>
  <si>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</si>
  <si>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</si>
  <si>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</si>
  <si>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</si>
  <si>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</si>
  <si>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</si>
  <si>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</si>
  <si>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</si>
  <si>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</si>
  <si>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</si>
  <si>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</si>
  <si>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</si>
  <si>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</si>
  <si>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</si>
  <si>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</si>
  <si>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</si>
  <si>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</si>
  <si>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</si>
  <si>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</si>
  <si>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</si>
  <si>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</si>
  <si>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</si>
  <si>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</si>
  <si>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</si>
  <si>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</si>
  <si>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</si>
  <si>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</si>
  <si>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</si>
  <si>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</si>
  <si>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</si>
  <si>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</si>
  <si>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</si>
  <si>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</si>
  <si>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</si>
  <si>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</si>
  <si>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</si>
  <si>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</si>
  <si>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</si>
  <si>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</si>
  <si>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</si>
  <si>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</si>
  <si>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</si>
  <si>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</si>
  <si>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</si>
  <si>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</si>
  <si>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</si>
  <si>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</si>
  <si>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</si>
  <si>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</si>
  <si>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</si>
  <si>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</si>
  <si>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</si>
  <si>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</si>
  <si>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</si>
  <si>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</si>
  <si>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</si>
  <si>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</si>
  <si>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</si>
  <si>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</si>
  <si>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</si>
  <si>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</si>
  <si>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</si>
  <si>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</si>
  <si>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</si>
  <si>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</si>
  <si>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</si>
  <si>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</si>
  <si>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</si>
  <si>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</si>
  <si>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</si>
  <si>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</si>
  <si>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</si>
  <si>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</si>
  <si>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</si>
  <si>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</si>
  <si>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</si>
  <si>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</si>
  <si>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</si>
  <si>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</si>
  <si>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</si>
  <si>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</si>
  <si>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</si>
  <si>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</si>
  <si>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</si>
  <si>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</si>
  <si>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</si>
  <si>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</si>
  <si>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</si>
  <si>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</si>
  <si>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</si>
  <si>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</si>
  <si>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</si>
  <si>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</si>
  <si>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</si>
  <si>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</si>
  <si>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</si>
  <si>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</si>
  <si>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</si>
  <si>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</si>
  <si>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</si>
  <si>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</si>
  <si>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</si>
  <si>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</si>
  <si>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</si>
  <si>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</si>
  <si>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</si>
  <si>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</si>
  <si>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</si>
  <si>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</si>
  <si>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</si>
  <si>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</si>
  <si>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</si>
  <si>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</si>
  <si>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</si>
  <si>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</si>
  <si>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</si>
  <si>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</si>
  <si>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</si>
  <si>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</si>
  <si>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</si>
  <si>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</si>
  <si>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</si>
  <si>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</si>
  <si>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</si>
  <si>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</si>
  <si>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</si>
  <si>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</si>
  <si>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</si>
  <si>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</si>
  <si>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</si>
  <si>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</si>
  <si>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</si>
  <si>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</si>
  <si>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</si>
  <si>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</si>
  <si>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</si>
  <si>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</si>
  <si>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</si>
  <si>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</si>
  <si>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</si>
  <si>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</si>
  <si>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</si>
  <si>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</si>
  <si>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</si>
  <si>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</si>
  <si>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</si>
  <si>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</si>
  <si>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</si>
  <si>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</si>
  <si>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</si>
  <si>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</si>
  <si>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</si>
  <si>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</si>
  <si>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</si>
  <si>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</si>
  <si>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</si>
  <si>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</si>
  <si>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</si>
  <si>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</si>
  <si>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</si>
  <si>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</si>
  <si>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</si>
  <si>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</si>
  <si>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</si>
  <si>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</si>
  <si>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</si>
  <si>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</si>
  <si>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</si>
  <si>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</si>
  <si>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</si>
  <si>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</si>
  <si>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</si>
  <si>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</si>
  <si>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</si>
  <si>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</si>
  <si>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</si>
  <si>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</si>
  <si>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</si>
  <si>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</si>
  <si>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</si>
  <si>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</si>
  <si>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</si>
  <si>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</si>
  <si>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</si>
  <si>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</si>
  <si>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</si>
  <si>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</si>
  <si>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</si>
  <si>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</si>
  <si>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</si>
  <si>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</si>
  <si>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</si>
  <si>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</si>
  <si>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</si>
  <si>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</si>
  <si>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</si>
  <si>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</si>
  <si>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</si>
  <si>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</si>
  <si>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</si>
  <si>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</si>
  <si>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</si>
  <si>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</si>
  <si>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</si>
  <si>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</si>
  <si>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</si>
  <si>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</si>
  <si>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</si>
  <si>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</si>
  <si>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</si>
  <si>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</si>
  <si>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</si>
  <si>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</si>
  <si>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</si>
  <si>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</si>
  <si>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</si>
  <si>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</si>
  <si>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</si>
  <si>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</si>
  <si>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</si>
  <si>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</si>
  <si>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</si>
  <si>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</si>
  <si>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</si>
  <si>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</si>
  <si>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</si>
  <si>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</si>
  <si>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</si>
  <si>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</si>
  <si>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</si>
  <si>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</si>
  <si>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</si>
  <si>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</si>
  <si>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</si>
  <si>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</si>
  <si>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</si>
  <si>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</si>
  <si>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</si>
  <si>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</si>
  <si>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</si>
  <si>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</si>
  <si>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</si>
  <si>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</si>
  <si>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</si>
  <si>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</si>
  <si>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</si>
  <si>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</si>
  <si>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</si>
  <si>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</si>
  <si>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</si>
  <si>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</si>
  <si>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</si>
  <si>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</si>
  <si>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</si>
  <si>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</si>
  <si>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</si>
  <si>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</si>
  <si>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</si>
  <si>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</si>
  <si>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</si>
  <si>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</si>
  <si>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</si>
  <si>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</si>
  <si>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</si>
  <si>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</si>
  <si>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</si>
  <si>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</si>
  <si>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</si>
  <si>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</si>
  <si>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</si>
  <si>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</si>
  <si>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</si>
  <si>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</si>
  <si>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</si>
  <si>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</si>
  <si>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</si>
  <si>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</si>
  <si>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</si>
  <si>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</si>
  <si>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</si>
  <si>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</si>
  <si>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</si>
  <si>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</si>
  <si>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</si>
  <si>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</si>
  <si>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</si>
  <si>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</si>
  <si>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</si>
  <si>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</si>
  <si>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</si>
  <si>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</si>
  <si>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</si>
  <si>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</si>
  <si>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</si>
  <si>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</si>
  <si>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</si>
  <si>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</si>
  <si>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</si>
  <si>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</si>
  <si>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</si>
  <si>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</si>
  <si>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</si>
  <si>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</si>
  <si>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</si>
  <si>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</si>
  <si>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</si>
  <si>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</si>
  <si>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</si>
  <si>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</si>
  <si>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</si>
  <si>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</si>
  <si>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</si>
  <si>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</si>
  <si>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</si>
  <si>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</si>
  <si>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</si>
  <si>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</si>
  <si>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</si>
  <si>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</si>
  <si>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</si>
  <si>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</si>
  <si>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</si>
  <si>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</si>
  <si>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</si>
  <si>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</si>
  <si>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</si>
  <si>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</si>
  <si>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</si>
  <si>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</si>
  <si>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</si>
  <si>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</si>
  <si>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</si>
  <si>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</si>
  <si>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</si>
  <si>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</si>
  <si>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</si>
  <si>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</si>
  <si>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</si>
  <si>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</si>
  <si>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</si>
  <si>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</si>
  <si>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</si>
  <si>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</si>
  <si>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</si>
  <si>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</si>
  <si>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</si>
  <si>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</si>
  <si>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</si>
  <si>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</si>
  <si>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</si>
  <si>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</si>
  <si>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</si>
  <si>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</si>
  <si>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</si>
  <si>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</si>
  <si>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</si>
  <si>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</si>
  <si>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</si>
  <si>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</si>
  <si>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</si>
  <si>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</si>
  <si>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</si>
  <si>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</si>
  <si>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</si>
  <si>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</si>
  <si>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</si>
  <si>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</si>
  <si>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</si>
  <si>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</si>
  <si>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</si>
  <si>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</si>
  <si>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</si>
  <si>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</si>
  <si>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</si>
  <si>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</si>
  <si>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</si>
  <si>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</si>
  <si>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</si>
  <si>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</si>
  <si>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</si>
  <si>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</si>
  <si>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</si>
  <si>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</si>
  <si>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</si>
  <si>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</si>
  <si>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</si>
  <si>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</si>
  <si>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</si>
  <si>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</si>
  <si>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</si>
  <si>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</si>
  <si>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</si>
  <si>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</si>
  <si>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</si>
  <si>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</si>
  <si>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</si>
  <si>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</si>
  <si>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</si>
  <si>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</si>
  <si>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</si>
  <si>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</si>
  <si>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</si>
  <si>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</si>
  <si>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</si>
  <si>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</si>
  <si>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</si>
  <si>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</si>
  <si>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</si>
  <si>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</si>
  <si>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</si>
  <si>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</si>
  <si>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</si>
  <si>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</si>
  <si>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</si>
  <si>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</si>
  <si>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</si>
  <si>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</si>
  <si>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</si>
  <si>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</si>
  <si>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</si>
  <si>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</si>
  <si>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</si>
  <si>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</si>
  <si>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</si>
  <si>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</si>
  <si>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</si>
  <si>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</si>
  <si>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</si>
  <si>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</si>
  <si>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</si>
  <si>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</si>
  <si>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</si>
  <si>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</si>
  <si>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</si>
  <si>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</si>
  <si>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</si>
  <si>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</si>
  <si>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</si>
  <si>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</si>
  <si>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</si>
  <si>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</si>
  <si>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</si>
  <si>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</si>
  <si>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</si>
  <si>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</si>
  <si>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</si>
  <si>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</si>
  <si>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</si>
  <si>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</si>
  <si>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</si>
  <si>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</si>
  <si>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</si>
  <si>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</si>
  <si>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</si>
  <si>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</si>
  <si>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</si>
  <si>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</si>
  <si>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</si>
  <si>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</si>
  <si>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</si>
  <si>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</si>
  <si>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</si>
  <si>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</si>
  <si>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</si>
  <si>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</si>
  <si>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</si>
  <si>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</si>
  <si>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</si>
  <si>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</si>
  <si>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</si>
  <si>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</si>
  <si>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</si>
  <si>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</si>
  <si>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</si>
  <si>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</si>
  <si>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</si>
  <si>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</si>
  <si>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</si>
  <si>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</si>
  <si>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</si>
  <si>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</si>
  <si>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</si>
  <si>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</si>
  <si>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</si>
  <si>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</si>
  <si>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</si>
  <si>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</si>
  <si>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</si>
  <si>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</si>
  <si>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</si>
  <si>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</si>
  <si>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</si>
  <si>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</si>
  <si>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</si>
  <si>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</si>
  <si>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</si>
  <si>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</si>
  <si>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</si>
  <si>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</si>
  <si>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</si>
  <si>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</si>
  <si>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</si>
  <si>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</si>
  <si>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</si>
  <si>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</si>
  <si>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</si>
  <si>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</si>
  <si>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</si>
  <si>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</si>
  <si>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</si>
  <si>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</si>
  <si>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</si>
  <si>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</si>
  <si>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</si>
  <si>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</si>
  <si>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</si>
  <si>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</si>
  <si>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</si>
  <si>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</si>
  <si>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</si>
  <si>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</si>
  <si>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</si>
  <si>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</si>
  <si>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</si>
  <si>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</si>
  <si>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</si>
  <si>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</si>
  <si>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</si>
  <si>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</si>
  <si>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</si>
  <si>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</si>
  <si>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</si>
  <si>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</si>
  <si>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</si>
  <si>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</si>
  <si>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</si>
  <si>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</si>
  <si>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</si>
  <si>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</si>
  <si>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</si>
  <si>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</si>
  <si>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</si>
  <si>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</si>
  <si>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</si>
  <si>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</si>
  <si>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</si>
  <si>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</si>
  <si>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</si>
  <si>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</si>
  <si>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</si>
  <si>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</si>
  <si>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</si>
  <si>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</si>
  <si>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</si>
  <si>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</si>
  <si>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</si>
  <si>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</si>
  <si>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</si>
  <si>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</si>
  <si>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</si>
  <si>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</si>
  <si>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</si>
  <si>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</si>
  <si>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</si>
  <si>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</si>
  <si>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</si>
  <si>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</si>
  <si>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</si>
  <si>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</si>
  <si>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</si>
  <si>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</si>
  <si>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</si>
  <si>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</si>
  <si>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</si>
  <si>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</si>
  <si>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</si>
  <si>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</si>
  <si>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</si>
  <si>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</si>
  <si>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</si>
  <si>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</si>
  <si>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</si>
  <si>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</si>
  <si>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</si>
  <si>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</si>
  <si>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</si>
  <si>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</si>
  <si>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</si>
  <si>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</si>
  <si>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</si>
  <si>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</si>
  <si>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</si>
  <si>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</si>
  <si>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</si>
  <si>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</si>
  <si>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</si>
  <si>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</si>
  <si>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</si>
  <si>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</si>
  <si>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</si>
  <si>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</si>
  <si>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</si>
  <si>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</si>
  <si>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</si>
  <si>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</si>
  <si>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</si>
  <si>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</si>
  <si>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</si>
  <si>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</si>
  <si>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</si>
  <si>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</si>
  <si>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</si>
  <si>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</si>
  <si>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</si>
  <si>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</si>
  <si>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</si>
  <si>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</si>
  <si>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</si>
  <si>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</si>
  <si>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</si>
  <si>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</si>
  <si>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</si>
  <si>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</si>
  <si>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</si>
  <si>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</si>
  <si>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</si>
  <si>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</si>
  <si>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</si>
  <si>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</si>
  <si>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</si>
  <si>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</si>
  <si>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</si>
  <si>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</si>
  <si>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</si>
  <si>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</si>
  <si>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</si>
  <si>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</si>
  <si>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</si>
  <si>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</si>
  <si>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</si>
  <si>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</si>
  <si>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</si>
  <si>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</si>
  <si>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</si>
  <si>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</si>
  <si>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</si>
  <si>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</si>
  <si>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</si>
  <si>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</si>
  <si>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</si>
  <si>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</si>
  <si>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</si>
  <si>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</si>
  <si>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</si>
  <si>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</si>
  <si>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</si>
  <si>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</si>
  <si>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</si>
  <si>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</si>
  <si>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</si>
  <si>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</si>
  <si>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</si>
  <si>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</si>
  <si>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</si>
  <si>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</si>
  <si>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</si>
  <si>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</si>
  <si>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</si>
  <si>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</si>
  <si>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</si>
  <si>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</si>
  <si>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</si>
  <si>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</si>
  <si>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</si>
  <si>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</si>
  <si>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</si>
  <si>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</si>
  <si>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</si>
  <si>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</si>
  <si>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</si>
  <si>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</si>
  <si>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</si>
  <si>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</si>
  <si>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</si>
  <si>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</si>
  <si>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</si>
  <si>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</si>
  <si>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</si>
  <si>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</si>
  <si>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</si>
  <si>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</si>
  <si>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</si>
  <si>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</si>
  <si>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</si>
  <si>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</si>
  <si>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</si>
  <si>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</si>
  <si>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</si>
  <si>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</si>
  <si>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</si>
  <si>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</si>
  <si>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</si>
  <si>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</si>
  <si>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</si>
  <si>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</si>
  <si>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</si>
  <si>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</si>
  <si>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</si>
  <si>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</si>
  <si>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</si>
  <si>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</si>
  <si>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</si>
  <si>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</si>
  <si>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</si>
  <si>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</si>
  <si>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</si>
  <si>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</si>
  <si>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</si>
  <si>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</si>
  <si>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</si>
  <si>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</si>
  <si>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</si>
  <si>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</si>
  <si>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</si>
  <si>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</si>
  <si>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</si>
  <si>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</si>
  <si>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</si>
  <si>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</si>
  <si>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</si>
  <si>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</si>
  <si>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</si>
  <si>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</si>
  <si>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</si>
  <si>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</si>
  <si>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</si>
  <si>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</si>
  <si>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</si>
  <si>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</si>
  <si>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</si>
  <si>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</si>
  <si>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</si>
  <si>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</si>
  <si>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</si>
  <si>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</si>
  <si>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</si>
  <si>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</si>
  <si>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</si>
  <si>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</si>
  <si>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</si>
  <si>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</si>
  <si>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</si>
  <si>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</si>
  <si>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</si>
  <si>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</si>
  <si>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</si>
  <si>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</si>
  <si>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</si>
  <si>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</si>
  <si>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</si>
  <si>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</si>
  <si>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</si>
  <si>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</si>
  <si>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</si>
  <si>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</si>
  <si>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</si>
  <si>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</si>
  <si>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</si>
  <si>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</si>
  <si>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</si>
  <si>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</si>
  <si>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</si>
  <si>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</si>
  <si>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</si>
  <si>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</si>
  <si>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</si>
  <si>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</si>
  <si>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</si>
  <si>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</si>
  <si>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</si>
  <si>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</si>
  <si>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</si>
  <si>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</si>
  <si>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</si>
  <si>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</si>
  <si>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</si>
  <si>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</si>
  <si>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</si>
  <si>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</si>
  <si>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</si>
  <si>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</si>
  <si>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</si>
  <si>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</si>
  <si>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</si>
  <si>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</si>
  <si>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</si>
  <si>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</si>
  <si>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</si>
  <si>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</si>
  <si>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</si>
  <si>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</si>
  <si>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</si>
  <si>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</si>
  <si>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</si>
  <si>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</si>
  <si>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</si>
  <si>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</si>
  <si>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</si>
  <si>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</si>
  <si>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</si>
  <si>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</si>
  <si>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</si>
  <si>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</si>
  <si>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</si>
  <si>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</si>
  <si>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</si>
  <si>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</si>
  <si>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</si>
  <si>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</si>
  <si>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</si>
  <si>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</si>
  <si>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</si>
  <si>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</si>
  <si>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</si>
  <si>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</si>
  <si>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</si>
  <si>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</si>
  <si>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</si>
  <si>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</si>
  <si>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</si>
  <si>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</si>
  <si>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</si>
  <si>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</si>
  <si>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</si>
  <si>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</si>
  <si>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</si>
  <si>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</si>
  <si>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</si>
  <si>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</si>
  <si>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</si>
  <si>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</si>
  <si>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</si>
  <si>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</si>
  <si>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</si>
  <si>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</si>
  <si>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</si>
  <si>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</si>
  <si>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</si>
  <si>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</si>
  <si>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</si>
  <si>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</si>
  <si>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</si>
  <si>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</si>
  <si>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</si>
  <si>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</si>
  <si>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</si>
  <si>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</si>
  <si>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</si>
  <si>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</si>
  <si>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</si>
  <si>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</si>
  <si>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</si>
  <si>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</si>
  <si>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</si>
  <si>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</si>
  <si>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</si>
  <si>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</si>
  <si>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</si>
  <si>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</si>
  <si>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</si>
  <si>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</si>
  <si>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</si>
  <si>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</si>
  <si>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</si>
  <si>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</si>
  <si>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</si>
  <si>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</si>
  <si>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</si>
  <si>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</si>
  <si>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</si>
  <si>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</si>
  <si>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</si>
  <si>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</si>
  <si>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</si>
  <si>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</si>
  <si>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</si>
  <si>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</si>
  <si>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</si>
  <si>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</si>
  <si>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</si>
  <si>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</si>
  <si>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</si>
  <si>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</si>
  <si>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</si>
  <si>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</si>
  <si>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</si>
  <si>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</si>
  <si>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</si>
  <si>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</si>
  <si>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</si>
  <si>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</si>
  <si>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</si>
  <si>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</si>
  <si>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</si>
  <si>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</si>
  <si>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</si>
  <si>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</si>
  <si>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</si>
  <si>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</si>
  <si>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</si>
  <si>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</si>
  <si>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</si>
  <si>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</si>
  <si>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</si>
  <si>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</si>
  <si>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</si>
  <si>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</si>
  <si>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</si>
  <si>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</si>
  <si>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</si>
  <si>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</si>
  <si>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</si>
  <si>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</si>
  <si>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</si>
  <si>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</si>
  <si>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</si>
  <si>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</si>
  <si>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</si>
  <si>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</si>
  <si>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</si>
  <si>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</si>
  <si>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</si>
  <si>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</si>
  <si>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</si>
  <si>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</si>
  <si>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</si>
  <si>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</si>
  <si>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</si>
  <si>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</si>
  <si>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</si>
  <si>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</si>
  <si>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</si>
  <si>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</si>
  <si>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</si>
  <si>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</si>
  <si>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</si>
  <si>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</si>
  <si>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</si>
  <si>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</si>
  <si>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</si>
  <si>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</si>
  <si>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</si>
  <si>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</si>
  <si>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</si>
  <si>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</si>
  <si>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</si>
  <si>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</si>
  <si>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</si>
  <si>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</si>
  <si>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</si>
  <si>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</si>
  <si>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</si>
  <si>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</si>
  <si>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</si>
  <si>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</si>
  <si>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</si>
  <si>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</si>
  <si>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</si>
  <si>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</si>
  <si>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</si>
  <si>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</si>
  <si>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</si>
  <si>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</si>
  <si>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</si>
  <si>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</si>
  <si>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</si>
  <si>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</si>
  <si>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</si>
  <si>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</si>
  <si>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</si>
  <si>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</si>
  <si>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</si>
  <si>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</si>
  <si>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</si>
  <si>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</si>
  <si>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</si>
  <si>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</si>
  <si>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</si>
  <si>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</si>
  <si>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</si>
  <si>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</si>
  <si>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</si>
  <si>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</si>
  <si>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</si>
  <si>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</si>
  <si>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</si>
  <si>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</si>
  <si>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</si>
  <si>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</si>
  <si>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</si>
  <si>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</si>
  <si>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</si>
  <si>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</si>
  <si>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</si>
  <si>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</si>
  <si>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</si>
  <si>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</si>
  <si>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</si>
  <si>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</si>
  <si>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</si>
  <si>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</si>
  <si>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</si>
  <si>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</si>
  <si>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</si>
  <si>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</si>
  <si>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</si>
  <si>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</si>
  <si>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</si>
  <si>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</si>
  <si>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</si>
  <si>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</si>
  <si>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</si>
  <si>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</si>
  <si>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</si>
  <si>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</si>
  <si>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</si>
  <si>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</si>
  <si>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</si>
  <si>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</si>
  <si>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</si>
  <si>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</si>
  <si>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</si>
  <si>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</si>
  <si>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</si>
  <si>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</si>
  <si>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</si>
  <si>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</si>
  <si>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</si>
  <si>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</si>
  <si>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</si>
  <si>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</si>
  <si>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</si>
  <si>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</si>
  <si>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</si>
  <si>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</si>
  <si>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</si>
  <si>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</si>
  <si>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</si>
  <si>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</si>
  <si>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</si>
  <si>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</si>
  <si>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</si>
  <si>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</si>
  <si>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</si>
  <si>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</si>
  <si>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</si>
  <si>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</si>
  <si>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</si>
  <si>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</si>
  <si>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</si>
  <si>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</si>
  <si>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</si>
  <si>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</si>
  <si>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</si>
  <si>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</si>
  <si>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</si>
  <si>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</si>
  <si>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</si>
  <si>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</si>
  <si>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</si>
  <si>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</si>
  <si>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</si>
  <si>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</si>
  <si>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</si>
  <si>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</si>
  <si>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</si>
  <si>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</si>
  <si>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</si>
  <si>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</si>
  <si>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</si>
  <si>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</si>
  <si>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</si>
  <si>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</si>
  <si>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</si>
  <si>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</si>
  <si>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</si>
  <si>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</si>
  <si>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</si>
  <si>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</si>
  <si>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</si>
  <si>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</si>
  <si>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</si>
  <si>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</si>
  <si>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</si>
  <si>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</si>
  <si>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</si>
  <si>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</si>
  <si>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</si>
  <si>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</si>
  <si>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</si>
  <si>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</si>
  <si>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</si>
  <si>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</si>
  <si>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</si>
  <si>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</si>
  <si>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</si>
  <si>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</si>
  <si>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</si>
  <si>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</si>
  <si>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</si>
  <si>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</si>
  <si>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</si>
  <si>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</si>
  <si>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</si>
  <si>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</si>
  <si>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</si>
  <si>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</si>
  <si>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</si>
  <si>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</si>
  <si>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</si>
  <si>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</si>
  <si>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</si>
  <si>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</si>
  <si>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</si>
  <si>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</si>
  <si>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</si>
  <si>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</si>
  <si>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</si>
  <si>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</si>
  <si>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</si>
  <si>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</si>
  <si>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</si>
  <si>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</si>
  <si>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</si>
  <si>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</si>
  <si>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</si>
  <si>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</si>
  <si>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</si>
  <si>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</si>
  <si>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</si>
  <si>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</si>
  <si>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</si>
  <si>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</si>
  <si>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</si>
  <si>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</si>
  <si>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</si>
  <si>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</si>
  <si>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</si>
  <si>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</si>
  <si>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</si>
  <si>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</si>
  <si>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</si>
  <si>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</si>
  <si>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</si>
  <si>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</si>
  <si>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</si>
  <si>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</si>
  <si>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</si>
  <si>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</si>
  <si>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</si>
  <si>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</si>
  <si>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</si>
  <si>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</si>
  <si>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</si>
  <si>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</si>
  <si>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</si>
  <si>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</si>
  <si>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</si>
  <si>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</si>
  <si>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</si>
  <si>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</si>
  <si>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</si>
  <si>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</si>
  <si>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</si>
  <si>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</si>
  <si>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</si>
  <si>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</si>
  <si>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</si>
  <si>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</si>
  <si>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</si>
  <si>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</si>
  <si>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</si>
  <si>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</si>
  <si>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</si>
  <si>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</si>
  <si>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</si>
  <si>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</si>
  <si>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</si>
  <si>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</si>
  <si>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</si>
  <si>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</si>
  <si>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</si>
  <si>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</si>
  <si>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</si>
  <si>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</si>
  <si>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</si>
  <si>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</si>
  <si>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</si>
  <si>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</si>
  <si>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</si>
  <si>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</si>
  <si>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</si>
  <si>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</si>
  <si>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</si>
  <si>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</si>
  <si>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</si>
  <si>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</si>
  <si>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</si>
  <si>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</si>
  <si>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</si>
  <si>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</si>
  <si>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</si>
  <si>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</si>
  <si>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</si>
  <si>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</si>
  <si>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</si>
  <si>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</si>
  <si>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</si>
  <si>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</si>
  <si>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</si>
  <si>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</si>
  <si>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</si>
  <si>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</si>
  <si>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</si>
  <si>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</si>
  <si>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</si>
  <si>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</si>
  <si>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</si>
  <si>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</si>
  <si>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</si>
  <si>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</si>
  <si>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</si>
  <si>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</si>
  <si>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</si>
  <si>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</si>
  <si>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</si>
  <si>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</si>
  <si>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</si>
  <si>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</si>
  <si>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</si>
  <si>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</si>
  <si>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</si>
  <si>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</si>
  <si>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</si>
  <si>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</si>
  <si>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</si>
  <si>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</si>
  <si>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</si>
  <si>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</si>
  <si>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</si>
  <si>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</si>
  <si>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</si>
  <si>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</si>
  <si>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</si>
  <si>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</si>
  <si>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</si>
  <si>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</si>
  <si>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</si>
  <si>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</si>
  <si>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</si>
  <si>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</si>
  <si>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</si>
  <si>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</si>
  <si>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</si>
  <si>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</si>
  <si>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</si>
  <si>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</si>
  <si>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</si>
  <si>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</si>
  <si>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</si>
  <si>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</si>
  <si>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</si>
  <si>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</si>
  <si>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</si>
  <si>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</si>
  <si>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</si>
  <si>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</si>
  <si>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</si>
  <si>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</si>
  <si>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</si>
  <si>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</si>
  <si>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</si>
  <si>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</si>
  <si>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</si>
  <si>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</si>
  <si>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</si>
  <si>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</si>
  <si>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</si>
  <si>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</si>
  <si>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</si>
  <si>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</si>
  <si>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</si>
  <si>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</si>
  <si>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</si>
  <si>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</si>
  <si>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</si>
  <si>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</si>
  <si>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</si>
  <si>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</si>
  <si>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</si>
  <si>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</si>
  <si>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</si>
  <si>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</si>
  <si>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</si>
  <si>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</si>
  <si>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</si>
  <si>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</si>
  <si>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</si>
  <si>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</si>
  <si>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</si>
  <si>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</si>
  <si>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</si>
  <si>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</si>
  <si>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</si>
  <si>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</si>
  <si>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</si>
  <si>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</si>
  <si>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</si>
  <si>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</si>
  <si>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</si>
  <si>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</si>
  <si>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</si>
  <si>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</si>
  <si>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</si>
  <si>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</si>
  <si>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</si>
  <si>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</si>
  <si>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</si>
  <si>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</si>
  <si>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</si>
  <si>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</si>
  <si>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</si>
  <si>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</si>
  <si>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</si>
  <si>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</si>
  <si>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</si>
  <si>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</si>
  <si>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</si>
  <si>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</si>
  <si>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</si>
  <si>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</si>
  <si>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</si>
  <si>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</si>
  <si>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</si>
  <si>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</si>
  <si>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</si>
  <si>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</si>
  <si>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</si>
  <si>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</si>
  <si>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</si>
  <si>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</si>
  <si>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</si>
  <si>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</si>
  <si>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</si>
  <si>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</si>
  <si>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</si>
  <si>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</si>
  <si>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</si>
  <si>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</si>
  <si>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</si>
  <si>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</si>
  <si>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</si>
  <si>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</si>
  <si>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</si>
  <si>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</si>
  <si>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</si>
  <si>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</si>
  <si>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</si>
  <si>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</si>
  <si>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</si>
  <si>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</si>
  <si>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</si>
  <si>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</si>
  <si>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</si>
  <si>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</si>
  <si>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</si>
  <si>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</si>
  <si>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</si>
  <si>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</si>
  <si>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</si>
  <si>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</si>
  <si>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</si>
  <si>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</si>
  <si>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</si>
  <si>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</si>
  <si>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</si>
  <si>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</si>
  <si>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</si>
  <si>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</si>
  <si>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</si>
  <si>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</si>
  <si>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</si>
  <si>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</si>
  <si>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</si>
  <si>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</si>
  <si>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</si>
  <si>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</si>
  <si>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</si>
  <si>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</si>
  <si>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</si>
  <si>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</si>
  <si>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</si>
  <si>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</si>
  <si>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</si>
  <si>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</si>
  <si>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</si>
  <si>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</si>
  <si>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</si>
  <si>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</si>
  <si>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</si>
  <si>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</si>
  <si>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</si>
  <si>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</si>
  <si>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</si>
  <si>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</si>
  <si>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</si>
  <si>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</si>
  <si>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</si>
  <si>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</si>
  <si>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</si>
  <si>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</si>
  <si>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</si>
  <si>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</si>
  <si>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</si>
  <si>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</si>
  <si>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</si>
  <si>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</si>
  <si>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</si>
  <si>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</si>
  <si>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</si>
  <si>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</si>
  <si>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</si>
  <si>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</si>
  <si>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</si>
  <si>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</si>
  <si>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</si>
  <si>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</si>
  <si>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</si>
  <si>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</si>
  <si>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</si>
  <si>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</si>
  <si>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</si>
  <si>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</si>
  <si>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</si>
  <si>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</si>
  <si>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</si>
  <si>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</si>
  <si>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</si>
  <si>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</si>
  <si>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</si>
  <si>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</si>
  <si>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</si>
  <si>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</si>
  <si>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</si>
  <si>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</si>
  <si>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</si>
  <si>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</si>
  <si>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</si>
  <si>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</si>
  <si>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</si>
  <si>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</si>
  <si>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</si>
  <si>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</si>
  <si>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</si>
  <si>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</si>
  <si>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</si>
  <si>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</si>
  <si>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</si>
  <si>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</si>
  <si>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</si>
  <si>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</si>
  <si>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</si>
  <si>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</si>
  <si>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</si>
  <si>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</si>
  <si>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</si>
  <si>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</si>
  <si>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</si>
  <si>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</si>
  <si>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</si>
  <si>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</si>
  <si>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</si>
  <si>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</si>
  <si>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</si>
  <si>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</si>
  <si>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</si>
  <si>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</si>
  <si>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</si>
  <si>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</si>
  <si>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</si>
  <si>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</si>
  <si>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</si>
  <si>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</si>
  <si>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</si>
  <si>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</si>
  <si>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</si>
  <si>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</si>
  <si>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</si>
  <si>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</si>
  <si>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</si>
  <si>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</si>
  <si>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</si>
  <si>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</si>
  <si>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</si>
  <si>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</si>
  <si>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</si>
  <si>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</si>
  <si>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</si>
  <si>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</si>
  <si>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</si>
  <si>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</si>
  <si>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</si>
  <si>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</si>
  <si>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</si>
  <si>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</si>
  <si>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</si>
  <si>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</si>
  <si>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</si>
  <si>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</si>
  <si>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</si>
  <si>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</si>
  <si>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</si>
  <si>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</si>
  <si>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</si>
  <si>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</si>
  <si>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</si>
  <si>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</si>
  <si>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</si>
  <si>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</si>
  <si>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</si>
  <si>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</si>
  <si>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</si>
  <si>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</si>
  <si>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</si>
  <si>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</si>
  <si>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</si>
  <si>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</si>
  <si>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</si>
  <si>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</si>
  <si>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</si>
  <si>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</si>
  <si>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</si>
  <si>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</si>
  <si>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</si>
  <si>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</si>
  <si>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</si>
  <si>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</si>
  <si>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</si>
  <si>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</si>
  <si>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</si>
  <si>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</si>
  <si>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</si>
  <si>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</si>
  <si>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</si>
  <si>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</si>
  <si>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</si>
  <si>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</si>
  <si>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</si>
  <si>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</si>
  <si>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</si>
  <si>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</si>
  <si>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</si>
  <si>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</si>
  <si>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</si>
  <si>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</si>
  <si>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</si>
  <si>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</si>
  <si>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</si>
  <si>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</si>
  <si>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</si>
  <si>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</si>
  <si>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</si>
  <si>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</si>
  <si>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</si>
  <si>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</si>
  <si>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</si>
  <si>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</si>
  <si>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</si>
  <si>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</si>
  <si>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</si>
  <si>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</si>
  <si>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</si>
  <si>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</si>
  <si>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</si>
  <si>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</si>
  <si>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</si>
  <si>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</si>
  <si>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</si>
  <si>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</si>
  <si>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</si>
  <si>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</si>
  <si>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</si>
  <si>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</si>
  <si>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</si>
  <si>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</si>
  <si>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</si>
  <si>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</si>
  <si>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</si>
  <si>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</si>
  <si>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</si>
  <si>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</si>
  <si>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</si>
  <si>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</si>
  <si>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</si>
  <si>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</si>
  <si>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</si>
  <si>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</si>
  <si>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</si>
  <si>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</si>
  <si>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</si>
  <si>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</si>
  <si>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</si>
  <si>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</si>
  <si>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</si>
  <si>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</si>
  <si>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</si>
  <si>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</si>
  <si>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</si>
  <si>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</si>
  <si>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</si>
  <si>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</si>
  <si>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</si>
  <si>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</si>
  <si>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</si>
  <si>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</si>
  <si>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</si>
  <si>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</si>
  <si>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</si>
  <si>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</si>
  <si>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</si>
  <si>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</si>
  <si>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</si>
  <si>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</si>
  <si>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</si>
  <si>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</si>
  <si>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</si>
  <si>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</si>
  <si>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</si>
  <si>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</si>
  <si>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</si>
  <si>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</si>
  <si>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</si>
  <si>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</si>
  <si>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</si>
  <si>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</si>
  <si>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</si>
  <si>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</si>
  <si>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</si>
  <si>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</si>
  <si>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</si>
  <si>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</si>
  <si>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</si>
  <si>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</si>
  <si>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</si>
  <si>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</si>
  <si>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</si>
  <si>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</si>
  <si>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</si>
  <si>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</si>
  <si>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</si>
  <si>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</si>
  <si>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</si>
  <si>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</si>
  <si>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</si>
  <si>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</si>
  <si>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</si>
  <si>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</si>
  <si>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</si>
  <si>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</si>
  <si>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</si>
  <si>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</si>
  <si>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</si>
  <si>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</si>
  <si>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</si>
  <si>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</si>
  <si>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</si>
  <si>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</si>
  <si>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</si>
  <si>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</si>
  <si>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</si>
  <si>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</si>
  <si>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</si>
  <si>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</si>
  <si>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</si>
  <si>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</si>
  <si>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</si>
  <si>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</si>
  <si>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</si>
  <si>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</si>
  <si>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</si>
  <si>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</si>
  <si>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</si>
  <si>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</si>
  <si>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</si>
  <si>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</si>
  <si>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</si>
  <si>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</si>
  <si>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</si>
  <si>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</si>
  <si>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</si>
  <si>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</si>
  <si>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</si>
  <si>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</si>
  <si>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</si>
  <si>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</si>
  <si>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</si>
  <si>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</si>
  <si>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</si>
  <si>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</si>
  <si>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</si>
  <si>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</si>
  <si>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</si>
  <si>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</si>
  <si>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</si>
  <si>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</si>
  <si>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</si>
  <si>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</si>
  <si>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</si>
  <si>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</si>
  <si>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</si>
  <si>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</si>
  <si>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</si>
  <si>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</si>
  <si>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</si>
  <si>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</si>
  <si>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</si>
  <si>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</si>
  <si>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</si>
  <si>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</si>
  <si>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</si>
  <si>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</si>
  <si>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</si>
  <si>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</si>
  <si>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</si>
  <si>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</si>
  <si>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</si>
  <si>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</si>
  <si>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</si>
  <si>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</si>
  <si>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</si>
  <si>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</si>
  <si>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</si>
  <si>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</si>
  <si>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</si>
  <si>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</si>
  <si>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</si>
  <si>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</si>
  <si>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</si>
  <si>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</si>
  <si>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</si>
  <si>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</si>
  <si>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</si>
  <si>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</si>
  <si>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</si>
  <si>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</si>
  <si>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</si>
  <si>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</si>
  <si>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</si>
  <si>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</si>
  <si>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</si>
  <si>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</si>
  <si>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</si>
  <si>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</si>
  <si>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</si>
  <si>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</si>
  <si>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</si>
  <si>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</si>
  <si>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</si>
  <si>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</si>
  <si>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</si>
  <si>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</si>
  <si>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</si>
  <si>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</si>
  <si>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</si>
  <si>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</si>
  <si>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</si>
  <si>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</si>
  <si>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</si>
  <si>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</si>
  <si>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</si>
  <si>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</si>
  <si>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</si>
  <si>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</si>
  <si>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</si>
  <si>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</si>
  <si>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</si>
  <si>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</si>
  <si>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</si>
  <si>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</si>
  <si>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</si>
  <si>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</si>
  <si>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</si>
  <si>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</si>
  <si>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</si>
  <si>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</si>
  <si>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</si>
  <si>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</si>
  <si>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</si>
  <si>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</si>
  <si>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</si>
  <si>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</si>
  <si>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</si>
  <si>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</si>
  <si>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</si>
  <si>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</si>
  <si>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</si>
  <si>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</si>
  <si>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</si>
  <si>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</si>
  <si>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</si>
  <si>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</si>
  <si>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</si>
  <si>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</si>
  <si>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</si>
  <si>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</si>
  <si>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</si>
  <si>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</si>
  <si>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</si>
  <si>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</si>
  <si>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</si>
  <si>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</si>
  <si>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</si>
  <si>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</si>
  <si>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</si>
  <si>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</si>
  <si>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</si>
  <si>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</si>
  <si>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</si>
  <si>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</si>
  <si>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</si>
  <si>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</si>
  <si>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</si>
  <si>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</si>
  <si>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</si>
  <si>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</si>
  <si>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</si>
  <si>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</si>
  <si>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</si>
  <si>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</si>
  <si>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</si>
  <si>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</si>
  <si>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</si>
  <si>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</si>
  <si>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</si>
  <si>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</si>
  <si>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</si>
  <si>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</si>
  <si>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</si>
  <si>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</si>
  <si>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</si>
  <si>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</si>
  <si>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</si>
  <si>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</si>
  <si>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</si>
  <si>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</si>
  <si>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</si>
  <si>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</si>
  <si>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</si>
  <si>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</si>
  <si>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</si>
  <si>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</si>
  <si>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</si>
  <si>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</si>
  <si>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</si>
  <si>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</si>
  <si>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</si>
  <si>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</si>
  <si>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</si>
  <si>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</si>
  <si>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</si>
  <si>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</si>
  <si>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</si>
  <si>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</si>
  <si>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</si>
  <si>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</si>
  <si>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</si>
  <si>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</si>
  <si>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</si>
  <si>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</si>
  <si>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</si>
  <si>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</si>
  <si>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</si>
  <si>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</si>
  <si>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</si>
  <si>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</si>
  <si>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</si>
  <si>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</si>
  <si>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</si>
  <si>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</si>
  <si>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</si>
  <si>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</si>
  <si>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</si>
  <si>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</si>
  <si>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</si>
  <si>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</si>
  <si>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</si>
  <si>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</si>
  <si>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</si>
  <si>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</si>
  <si>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</si>
  <si>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</si>
  <si>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</si>
  <si>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</si>
  <si>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</si>
  <si>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</si>
  <si>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</si>
  <si>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</si>
  <si>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</si>
  <si>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</si>
  <si>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</si>
  <si>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</si>
  <si>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</si>
  <si>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</si>
  <si>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</si>
  <si>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</si>
  <si>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</si>
  <si>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</si>
  <si>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</si>
  <si>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</si>
  <si>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</si>
  <si>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</si>
  <si>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</si>
  <si>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</si>
  <si>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</si>
  <si>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</si>
  <si>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</si>
  <si>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</si>
  <si>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</si>
  <si>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</si>
  <si>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</si>
  <si>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</si>
  <si>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</si>
  <si>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</si>
  <si>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</si>
  <si>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</si>
  <si>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</si>
  <si>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</si>
  <si>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</si>
  <si>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</si>
  <si>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</si>
  <si>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</si>
  <si>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</si>
  <si>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</si>
  <si>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</si>
  <si>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</si>
  <si>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</si>
  <si>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</si>
  <si>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</si>
  <si>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</si>
  <si>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</si>
  <si>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</si>
  <si>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</si>
  <si>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</si>
  <si>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</si>
  <si>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</si>
  <si>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</si>
  <si>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</si>
  <si>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</si>
  <si>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</si>
  <si>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</si>
  <si>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</si>
  <si>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</si>
  <si>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</si>
  <si>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</si>
  <si>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</si>
  <si>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</si>
  <si>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</si>
  <si>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</si>
  <si>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</si>
  <si>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</si>
  <si>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</si>
  <si>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</si>
  <si>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</si>
  <si>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</si>
  <si>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</si>
  <si>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</si>
  <si>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</si>
  <si>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</si>
  <si>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</si>
  <si>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</si>
  <si>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</si>
  <si>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</si>
  <si>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</si>
  <si>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</si>
  <si>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</si>
  <si>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</si>
  <si>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</si>
  <si>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</si>
  <si>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</si>
  <si>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</si>
  <si>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</si>
  <si>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</si>
  <si>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</si>
  <si>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</si>
  <si>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</si>
  <si>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</si>
  <si>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</si>
  <si>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</si>
  <si>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</si>
  <si>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</si>
  <si>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</si>
  <si>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</si>
  <si>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</si>
  <si>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</si>
  <si>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</si>
  <si>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</si>
  <si>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</si>
  <si>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</si>
  <si>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</si>
  <si>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</si>
  <si>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</si>
  <si>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</si>
  <si>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</si>
  <si>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</si>
  <si>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</si>
  <si>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</si>
  <si>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</si>
  <si>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</si>
  <si>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</si>
  <si>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</si>
  <si>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</si>
  <si>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</si>
  <si>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</si>
  <si>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</si>
  <si>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</si>
  <si>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</si>
  <si>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</si>
  <si>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</si>
  <si>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</si>
  <si>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</si>
  <si>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</si>
  <si>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</si>
  <si>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</si>
  <si>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</si>
  <si>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</si>
  <si>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</si>
  <si>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</si>
  <si>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</si>
  <si>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</si>
  <si>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</si>
  <si>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</si>
  <si>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</si>
  <si>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</si>
  <si>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</si>
  <si>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</si>
  <si>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</si>
  <si>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</si>
  <si>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</si>
  <si>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</si>
  <si>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</si>
  <si>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</si>
  <si>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</si>
  <si>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</si>
  <si>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</si>
  <si>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</si>
  <si>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</si>
  <si>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</si>
  <si>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</si>
  <si>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</si>
  <si>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</si>
  <si>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</si>
  <si>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</si>
  <si>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</si>
  <si>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</si>
  <si>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</si>
  <si>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</si>
  <si>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</si>
  <si>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</si>
  <si>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</si>
  <si>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</si>
  <si>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</si>
  <si>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</si>
  <si>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</si>
  <si>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</si>
  <si>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</si>
  <si>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</si>
  <si>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</si>
  <si>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</si>
  <si>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</si>
  <si>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</si>
  <si>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</si>
  <si>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</si>
  <si>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</si>
  <si>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</si>
  <si>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</si>
  <si>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</si>
  <si>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</si>
  <si>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</si>
  <si>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</si>
  <si>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</si>
  <si>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</si>
  <si>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</si>
  <si>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</si>
  <si>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</si>
  <si>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</si>
  <si>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</si>
  <si>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</si>
  <si>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</si>
  <si>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</si>
  <si>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</si>
  <si>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</si>
  <si>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</si>
  <si>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</si>
  <si>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</si>
  <si>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</si>
  <si>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</si>
  <si>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</si>
  <si>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</si>
  <si>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</si>
  <si>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</si>
  <si>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</si>
  <si>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</si>
  <si>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</si>
  <si>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</si>
  <si>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</si>
  <si>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</si>
  <si>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</si>
  <si>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</si>
  <si>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</si>
  <si>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</si>
  <si>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</si>
  <si>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</si>
  <si>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</si>
  <si>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</si>
  <si>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</si>
  <si>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</si>
  <si>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</si>
  <si>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</si>
  <si>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</si>
  <si>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</si>
  <si>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</si>
  <si>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</si>
  <si>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</si>
  <si>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</si>
  <si>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</si>
  <si>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</si>
  <si>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</si>
  <si>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</si>
  <si>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</si>
  <si>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</si>
  <si>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</si>
  <si>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</si>
  <si>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</si>
  <si>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</si>
  <si>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</si>
  <si>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</si>
  <si>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</si>
  <si>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</si>
  <si>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</si>
  <si>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</si>
  <si>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</si>
  <si>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</si>
  <si>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</si>
  <si>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</si>
  <si>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</si>
  <si>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</si>
  <si>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</si>
  <si>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</si>
  <si>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</si>
  <si>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</si>
  <si>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</si>
  <si>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</si>
  <si>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</si>
  <si>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</si>
  <si>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</si>
  <si>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</si>
  <si>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</si>
  <si>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</si>
  <si>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</si>
  <si>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</si>
  <si>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</si>
  <si>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</si>
  <si>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</si>
  <si>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</si>
  <si>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</si>
  <si>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</si>
  <si>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</si>
  <si>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</si>
  <si>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</si>
  <si>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</si>
  <si>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</si>
  <si>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</si>
  <si>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</si>
  <si>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</si>
  <si>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</si>
  <si>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</si>
  <si>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</si>
  <si>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</si>
  <si>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</si>
  <si>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</si>
  <si>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</si>
  <si>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</si>
  <si>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</si>
  <si>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</si>
  <si>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</si>
  <si>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</si>
  <si>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</si>
  <si>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</si>
  <si>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</si>
  <si>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</si>
  <si>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</si>
  <si>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</si>
  <si>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</si>
  <si>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</si>
  <si>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</si>
  <si>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</si>
  <si>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</si>
  <si>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</si>
  <si>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</si>
  <si>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</si>
  <si>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</si>
  <si>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</si>
  <si>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</si>
  <si>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</si>
  <si>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</si>
  <si>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</si>
  <si>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</si>
  <si>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</si>
  <si>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</si>
  <si>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</si>
  <si>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</si>
  <si>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</si>
  <si>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</si>
  <si>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</si>
  <si>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</si>
  <si>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</si>
  <si>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</si>
  <si>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</si>
  <si>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</si>
  <si>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</si>
  <si>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</si>
  <si>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</si>
  <si>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</si>
  <si>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</si>
  <si>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</si>
  <si>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</si>
  <si>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</si>
  <si>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</si>
  <si>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</si>
  <si>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</si>
  <si>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</si>
  <si>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</si>
  <si>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</si>
  <si>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</si>
  <si>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</si>
  <si>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</si>
  <si>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</si>
  <si>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</si>
  <si>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</si>
  <si>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</si>
  <si>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</si>
  <si>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</si>
  <si>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</si>
  <si>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</si>
  <si>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</si>
  <si>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</si>
  <si>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</si>
  <si>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</si>
  <si>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</si>
  <si>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</si>
  <si>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</si>
  <si>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</si>
  <si>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</si>
  <si>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</si>
  <si>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</si>
  <si>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</si>
  <si>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</si>
  <si>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</si>
  <si>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</si>
  <si>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</si>
  <si>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</si>
  <si>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</si>
  <si>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</si>
  <si>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</si>
  <si>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</si>
  <si>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</si>
  <si>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</si>
  <si>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</si>
  <si>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</si>
  <si>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</si>
  <si>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</si>
  <si>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</si>
  <si>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</si>
  <si>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</si>
  <si>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</si>
  <si>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</si>
  <si>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</si>
  <si>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</si>
  <si>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</si>
  <si>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</si>
  <si>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</si>
  <si>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</si>
  <si>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</si>
  <si>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</si>
  <si>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</si>
  <si>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</si>
  <si>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</si>
  <si>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</si>
  <si>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</si>
  <si>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</si>
  <si>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</si>
  <si>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</si>
  <si>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</si>
  <si>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</si>
  <si>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</si>
  <si>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</si>
  <si>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</si>
  <si>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</si>
  <si>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</si>
  <si>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</si>
  <si>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</si>
  <si>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</si>
  <si>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</si>
  <si>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</si>
  <si>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</si>
  <si>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</si>
  <si>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</si>
  <si>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</si>
  <si>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</si>
  <si>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</si>
  <si>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</si>
  <si>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</si>
  <si>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</si>
  <si>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</si>
  <si>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</si>
  <si>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</si>
  <si>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</si>
  <si>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</si>
  <si>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</si>
  <si>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</si>
  <si>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</si>
  <si>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</si>
  <si>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</si>
  <si>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</si>
  <si>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</si>
  <si>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</si>
  <si>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</si>
  <si>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</si>
  <si>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</si>
  <si>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</si>
  <si>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</si>
  <si>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</si>
  <si>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</si>
  <si>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</si>
  <si>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</si>
  <si>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</si>
  <si>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</si>
  <si>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</si>
  <si>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</si>
  <si>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</si>
  <si>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</si>
  <si>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</si>
  <si>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</si>
  <si>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</si>
  <si>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</si>
  <si>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</si>
  <si>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</si>
  <si>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</si>
  <si>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</si>
  <si>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</si>
  <si>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</si>
  <si>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</si>
  <si>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</si>
  <si>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</si>
  <si>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</si>
  <si>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</si>
  <si>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</si>
  <si>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</si>
  <si>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</si>
  <si>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</si>
  <si>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</si>
  <si>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</si>
  <si>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</si>
  <si>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</si>
  <si>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</si>
  <si>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</si>
  <si>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</si>
  <si>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</si>
  <si>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</si>
  <si>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</si>
  <si>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</si>
  <si>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</si>
  <si>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</si>
  <si>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</si>
  <si>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</si>
  <si>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</si>
  <si>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</si>
  <si>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</si>
  <si>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</si>
  <si>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</si>
  <si>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</si>
  <si>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</si>
  <si>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</si>
  <si>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</si>
  <si>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</si>
  <si>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</si>
  <si>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</si>
  <si>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</si>
  <si>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</si>
  <si>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</si>
  <si>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</si>
  <si>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</si>
  <si>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</si>
  <si>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</si>
  <si>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</si>
  <si>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</si>
  <si>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</si>
  <si>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</si>
  <si>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</si>
  <si>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</si>
  <si>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</si>
  <si>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</si>
  <si>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</si>
  <si>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</si>
  <si>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</si>
  <si>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</si>
  <si>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</si>
  <si>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</si>
  <si>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</si>
  <si>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</si>
  <si>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</si>
  <si>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</si>
  <si>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</si>
  <si>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</si>
  <si>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</si>
  <si>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</si>
  <si>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</si>
  <si>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</si>
  <si>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</si>
  <si>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</si>
  <si>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</si>
  <si>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</si>
  <si>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</si>
  <si>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</si>
  <si>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</si>
  <si>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</si>
  <si>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</si>
  <si>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</si>
  <si>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</si>
  <si>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</si>
  <si>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</si>
  <si>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</si>
  <si>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</si>
  <si>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</si>
  <si>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</si>
  <si>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</si>
  <si>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</si>
  <si>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</si>
  <si>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</si>
  <si>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</si>
  <si>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</si>
  <si>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</si>
  <si>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</si>
  <si>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</si>
  <si>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</si>
  <si>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</si>
  <si>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</si>
  <si>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</si>
  <si>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</si>
  <si>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</si>
  <si>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</si>
  <si>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</si>
  <si>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</si>
  <si>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</si>
  <si>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</si>
  <si>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</si>
  <si>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</si>
  <si>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</si>
  <si>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</si>
  <si>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</si>
  <si>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</si>
  <si>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</si>
  <si>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</si>
  <si>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</si>
  <si>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</si>
  <si>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</si>
  <si>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</si>
  <si>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</si>
  <si>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</si>
  <si>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</si>
  <si>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</si>
  <si>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</si>
  <si>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</si>
  <si>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</si>
  <si>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</si>
  <si>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</si>
  <si>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</si>
  <si>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</si>
  <si>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</si>
  <si>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</si>
  <si>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</si>
  <si>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</si>
  <si>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</si>
  <si>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</si>
  <si>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</si>
  <si>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</si>
  <si>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</si>
  <si>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</si>
  <si>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</si>
  <si>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</si>
  <si>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</si>
  <si>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</si>
  <si>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</si>
  <si>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</si>
  <si>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</si>
  <si>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</si>
  <si>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</si>
  <si>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</si>
  <si>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</si>
  <si>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</si>
  <si>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</si>
  <si>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</si>
  <si>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</si>
  <si>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</si>
  <si>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</si>
  <si>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</si>
  <si>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</si>
  <si>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</si>
  <si>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</si>
  <si>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</si>
  <si>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</si>
  <si>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</si>
  <si>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</si>
  <si>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</si>
  <si>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</si>
  <si>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</si>
  <si>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</si>
  <si>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</si>
  <si>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</si>
  <si>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</si>
  <si>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</si>
  <si>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</si>
  <si>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</si>
  <si>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</si>
  <si>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</si>
  <si>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</si>
  <si>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</si>
  <si>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</si>
  <si>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</si>
  <si>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</si>
  <si>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</si>
  <si>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</si>
  <si>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</si>
  <si>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</si>
  <si>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</si>
  <si>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</si>
  <si>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</si>
  <si>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</si>
  <si>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</si>
  <si>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</si>
  <si>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</si>
  <si>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</si>
  <si>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</si>
  <si>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</si>
  <si>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</si>
  <si>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</si>
  <si>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</si>
  <si>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</si>
  <si>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</si>
  <si>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</si>
  <si>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</si>
  <si>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</si>
  <si>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</si>
  <si>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</si>
  <si>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</si>
  <si>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</si>
  <si>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</si>
  <si>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</si>
  <si>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</si>
  <si>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</si>
  <si>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</si>
  <si>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</si>
  <si>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</si>
  <si>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</si>
  <si>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</si>
  <si>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</si>
  <si>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</si>
  <si>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</si>
  <si>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</si>
  <si>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</si>
  <si>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</si>
  <si>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</si>
  <si>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</si>
  <si>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</si>
  <si>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</si>
  <si>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</si>
  <si>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</si>
  <si>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</si>
  <si>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</si>
  <si>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</si>
  <si>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</si>
  <si>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</si>
  <si>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</si>
  <si>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</si>
  <si>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</si>
  <si>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</si>
  <si>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</si>
  <si>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</si>
  <si>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</si>
  <si>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</si>
  <si>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</si>
  <si>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</si>
  <si>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</si>
  <si>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</si>
  <si>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</si>
  <si>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</si>
  <si>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</si>
  <si>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</si>
  <si>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</si>
  <si>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</si>
  <si>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</si>
  <si>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</si>
  <si>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</si>
  <si>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</si>
  <si>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</si>
  <si>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</si>
  <si>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</si>
  <si>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</si>
  <si>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</si>
  <si>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</si>
  <si>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</si>
  <si>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</si>
  <si>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</si>
  <si>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</si>
  <si>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</si>
  <si>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</si>
  <si>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</si>
  <si>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</si>
  <si>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</si>
  <si>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</si>
  <si>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</si>
  <si>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</si>
  <si>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</si>
  <si>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</si>
  <si>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</si>
  <si>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</si>
  <si>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</si>
  <si>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</si>
  <si>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</si>
  <si>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</si>
  <si>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</si>
  <si>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</si>
  <si>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</si>
  <si>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</si>
  <si>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</si>
  <si>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</si>
  <si>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</si>
  <si>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</si>
  <si>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</si>
  <si>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</si>
  <si>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</si>
  <si>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</si>
  <si>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</si>
  <si>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</si>
  <si>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</si>
  <si>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</si>
  <si>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</si>
  <si>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</si>
  <si>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</si>
  <si>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</si>
  <si>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</si>
  <si>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</si>
  <si>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</si>
  <si>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</si>
  <si>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</si>
  <si>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</si>
  <si>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</si>
  <si>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</si>
  <si>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</si>
  <si>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</si>
  <si>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</si>
  <si>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</si>
  <si>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</si>
  <si>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</si>
  <si>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</si>
  <si>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</si>
  <si>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</si>
  <si>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</si>
  <si>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</si>
  <si>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</si>
  <si>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</si>
  <si>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</si>
  <si>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</si>
  <si>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</si>
  <si>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</si>
  <si>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</si>
  <si>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</si>
  <si>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</si>
  <si>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</si>
  <si>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</si>
  <si>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</si>
  <si>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</si>
  <si>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</si>
  <si>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</si>
  <si>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</si>
  <si>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</si>
  <si>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</si>
  <si>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</si>
  <si>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</si>
  <si>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</si>
  <si>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</si>
  <si>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</si>
  <si>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</si>
  <si>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</si>
  <si>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</si>
  <si>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</si>
  <si>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</si>
  <si>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</si>
  <si>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</si>
  <si>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</si>
  <si>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</si>
  <si>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</si>
  <si>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</si>
  <si>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</si>
  <si>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</si>
  <si>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</si>
  <si>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</si>
  <si>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</si>
  <si>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</si>
  <si>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</si>
  <si>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</si>
  <si>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</si>
  <si>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</si>
  <si>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</si>
  <si>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</si>
  <si>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</si>
  <si>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</si>
  <si>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</si>
  <si>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</si>
  <si>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</si>
  <si>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</si>
  <si>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</si>
  <si>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</si>
  <si>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</si>
  <si>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</si>
  <si>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</si>
  <si>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</si>
  <si>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</si>
  <si>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</si>
  <si>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</si>
  <si>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</si>
  <si>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</si>
  <si>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</si>
  <si>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</si>
  <si>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</si>
  <si>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</si>
  <si>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</si>
  <si>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</si>
  <si>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</si>
  <si>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</si>
  <si>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</si>
  <si>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</si>
  <si>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</si>
  <si>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</si>
  <si>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</si>
  <si>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</si>
  <si>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</si>
  <si>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</si>
  <si>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</si>
  <si>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</si>
  <si>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</si>
  <si>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</si>
  <si>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</si>
  <si>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</si>
  <si>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</si>
  <si>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</si>
  <si>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</si>
  <si>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</si>
  <si>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</si>
  <si>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</si>
  <si>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</si>
  <si>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</si>
  <si>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</si>
  <si>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</si>
  <si>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</si>
  <si>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</si>
  <si>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</si>
  <si>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</si>
  <si>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</si>
  <si>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</si>
  <si>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</si>
  <si>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</si>
  <si>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</si>
  <si>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</si>
  <si>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</si>
  <si>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</si>
  <si>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</si>
  <si>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</si>
  <si>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</si>
  <si>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</si>
  <si>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</si>
  <si>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</si>
  <si>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</si>
  <si>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</si>
  <si>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</si>
  <si>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</si>
  <si>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</si>
  <si>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</si>
  <si>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</si>
  <si>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</si>
  <si>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</si>
  <si>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</si>
  <si>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</si>
  <si>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</si>
  <si>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</si>
  <si>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</si>
  <si>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</si>
  <si>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</si>
  <si>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</si>
  <si>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</si>
  <si>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</si>
  <si>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</si>
  <si>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</si>
  <si>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</si>
  <si>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</si>
  <si>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</si>
  <si>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</si>
  <si>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</si>
  <si>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</si>
  <si>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</si>
  <si>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</si>
  <si>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</si>
  <si>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</si>
  <si>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</si>
  <si>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</si>
  <si>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</si>
  <si>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</si>
  <si>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</si>
  <si>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</si>
  <si>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</si>
  <si>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</si>
  <si>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</si>
  <si>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</si>
  <si>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</si>
  <si>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</si>
  <si>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</si>
  <si>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</si>
  <si>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</si>
  <si>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</si>
  <si>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</si>
  <si>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</si>
  <si>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</si>
  <si>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</si>
  <si>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</si>
  <si>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</si>
  <si>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</si>
  <si>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</si>
  <si>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</si>
  <si>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</si>
  <si>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</si>
  <si>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</si>
  <si>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</si>
  <si>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</si>
  <si>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</si>
  <si>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</si>
  <si>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</si>
  <si>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</si>
  <si>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</si>
  <si>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</si>
  <si>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</si>
  <si>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</si>
  <si>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</si>
  <si>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</si>
  <si>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</si>
  <si>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</si>
  <si>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</si>
  <si>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</si>
  <si>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</si>
  <si>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</si>
  <si>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</si>
  <si>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</si>
  <si>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</si>
  <si>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</si>
  <si>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</si>
  <si>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</si>
  <si>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</si>
  <si>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</si>
  <si>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</si>
  <si>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</si>
  <si>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</si>
  <si>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</si>
  <si>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</si>
  <si>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</si>
  <si>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</si>
  <si>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</si>
  <si>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</si>
  <si>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</si>
  <si>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</si>
  <si>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</si>
  <si>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</si>
  <si>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</si>
  <si>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</si>
  <si>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</si>
  <si>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</si>
  <si>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</si>
  <si>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</si>
  <si>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</si>
  <si>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</si>
  <si>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</si>
  <si>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</si>
  <si>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</si>
  <si>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</si>
  <si>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</si>
  <si>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</si>
  <si>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</si>
  <si>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</si>
  <si>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</si>
  <si>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</si>
  <si>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</si>
  <si>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</si>
  <si>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</si>
  <si>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</si>
  <si>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</si>
  <si>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</si>
  <si>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</si>
  <si>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</si>
  <si>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</si>
  <si>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</si>
  <si>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</si>
  <si>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</si>
  <si>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</si>
  <si>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</si>
  <si>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</si>
  <si>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</si>
  <si>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</si>
  <si>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</si>
  <si>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</si>
  <si>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</si>
  <si>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</si>
  <si>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</si>
  <si>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</si>
  <si>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</si>
  <si>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</si>
  <si>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</si>
  <si>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</si>
  <si>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</si>
  <si>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</si>
  <si>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</si>
  <si>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</si>
  <si>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</si>
  <si>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</si>
  <si>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</si>
  <si>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</si>
  <si>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</si>
  <si>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</si>
  <si>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</si>
  <si>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</si>
  <si>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</si>
  <si>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</si>
  <si>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</si>
  <si>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</si>
  <si>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</si>
  <si>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</si>
  <si>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</si>
  <si>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</si>
  <si>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</si>
  <si>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</si>
  <si>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</si>
  <si>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</si>
  <si>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</si>
  <si>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</si>
  <si>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</si>
  <si>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</si>
  <si>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</si>
  <si>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</si>
  <si>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</si>
  <si>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</si>
  <si>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</si>
  <si>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</si>
  <si>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</si>
  <si>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</si>
  <si>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</si>
  <si>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</si>
  <si>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</si>
  <si>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</si>
  <si>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</si>
  <si>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</si>
  <si>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</si>
  <si>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</si>
  <si>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</si>
  <si>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</si>
  <si>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</si>
  <si>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</si>
  <si>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</si>
  <si>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</si>
  <si>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</si>
  <si>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</si>
  <si>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</si>
  <si>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</si>
  <si>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</si>
  <si>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</si>
  <si>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</si>
  <si>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</si>
  <si>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</si>
  <si>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</si>
  <si>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</si>
  <si>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</si>
  <si>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</si>
  <si>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</si>
  <si>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</si>
  <si>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</si>
  <si>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</si>
  <si>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</si>
  <si>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</si>
  <si>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</si>
  <si>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</si>
  <si>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</si>
  <si>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</si>
  <si>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</si>
  <si>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</si>
  <si>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</si>
  <si>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</si>
  <si>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</si>
  <si>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</si>
  <si>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</si>
  <si>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</si>
  <si>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</si>
  <si>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</si>
  <si>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</si>
  <si>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</si>
  <si>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</si>
  <si>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</si>
  <si>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</si>
  <si>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</si>
  <si>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</si>
  <si>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</si>
  <si>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</si>
  <si>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</si>
  <si>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</si>
  <si>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</si>
  <si>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</si>
  <si>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</si>
  <si>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</si>
  <si>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</si>
  <si>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</si>
  <si>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</si>
  <si>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</si>
  <si>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</si>
  <si>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</si>
  <si>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</si>
  <si>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</si>
  <si>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</si>
  <si>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</si>
  <si>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</si>
  <si>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</si>
  <si>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</si>
  <si>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</si>
  <si>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</si>
  <si>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</si>
  <si>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</si>
  <si>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</si>
  <si>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</si>
  <si>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</si>
  <si>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</si>
  <si>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</si>
  <si>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</si>
  <si>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</si>
  <si>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</si>
  <si>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</si>
  <si>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</si>
  <si>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</si>
  <si>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</si>
  <si>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</si>
  <si>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</si>
  <si>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</si>
  <si>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</si>
  <si>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</si>
  <si>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</si>
  <si>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</si>
  <si>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</si>
  <si>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</si>
  <si>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</si>
  <si>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</si>
  <si>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</si>
  <si>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</si>
  <si>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</si>
  <si>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</si>
  <si>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</si>
  <si>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</si>
  <si>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</si>
  <si>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</si>
  <si>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</si>
  <si>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</si>
  <si>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</si>
  <si>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</si>
  <si>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</si>
  <si>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</si>
  <si>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</si>
  <si>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</si>
  <si>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</si>
  <si>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</si>
  <si>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</si>
  <si>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</si>
  <si>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</si>
  <si>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</si>
  <si>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</si>
  <si>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</si>
  <si>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</si>
  <si>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</si>
  <si>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</si>
  <si>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</si>
  <si>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</si>
  <si>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</si>
  <si>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</si>
  <si>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</si>
  <si>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</si>
  <si>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</si>
  <si>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</si>
  <si>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</si>
  <si>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</si>
  <si>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</si>
  <si>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</si>
  <si>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</si>
  <si>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</si>
  <si>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</si>
  <si>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</si>
  <si>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</si>
  <si>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</si>
  <si>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</si>
  <si>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</si>
  <si>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</si>
  <si>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</si>
  <si>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</si>
  <si>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</si>
  <si>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</si>
  <si>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</si>
  <si>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</si>
  <si>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</si>
  <si>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</si>
  <si>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</si>
  <si>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</si>
  <si>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</si>
  <si>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</si>
  <si>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</si>
  <si>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</si>
  <si>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</si>
  <si>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</si>
  <si>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</si>
  <si>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</si>
  <si>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</si>
  <si>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</si>
  <si>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</si>
  <si>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</si>
  <si>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</si>
  <si>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</si>
  <si>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</si>
  <si>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</si>
  <si>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</si>
  <si>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</si>
  <si>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</si>
  <si>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</si>
  <si>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</si>
  <si>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</si>
  <si>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</si>
  <si>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</si>
  <si>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</si>
  <si>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</si>
  <si>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</si>
  <si>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</si>
  <si>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</si>
  <si>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</si>
  <si>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</si>
  <si>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</si>
  <si>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</si>
  <si>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</si>
  <si>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</si>
  <si>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</si>
  <si>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</si>
  <si>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</si>
  <si>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</si>
  <si>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</si>
  <si>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</si>
  <si>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</si>
  <si>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</si>
  <si>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</si>
  <si>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</si>
  <si>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</si>
  <si>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</si>
  <si>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</si>
  <si>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</si>
  <si>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</si>
  <si>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</si>
  <si>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</si>
  <si>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</si>
  <si>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</si>
  <si>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</si>
  <si>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</si>
  <si>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</si>
  <si>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</si>
  <si>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</si>
  <si>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</si>
  <si>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</si>
  <si>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</si>
  <si>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</si>
  <si>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</si>
  <si>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</si>
  <si>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</si>
  <si>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</si>
  <si>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</si>
  <si>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</si>
  <si>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</si>
  <si>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</si>
  <si>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</si>
  <si>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</si>
  <si>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</si>
  <si>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</si>
  <si>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</si>
  <si>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</si>
  <si>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</si>
  <si>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</si>
  <si>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</si>
  <si>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</si>
  <si>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</si>
  <si>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</si>
  <si>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</si>
  <si>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</si>
  <si>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</si>
  <si>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</si>
  <si>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</si>
  <si>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</si>
  <si>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</si>
  <si>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</si>
  <si>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</si>
  <si>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</si>
  <si>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</si>
  <si>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</si>
  <si>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</si>
  <si>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</si>
  <si>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</si>
  <si>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</si>
  <si>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</si>
  <si>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</si>
  <si>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</si>
  <si>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</si>
  <si>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</si>
  <si>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</si>
  <si>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</si>
  <si>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</si>
  <si>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</si>
  <si>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</si>
  <si>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</si>
  <si>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</si>
  <si>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</si>
  <si>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</si>
  <si>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</si>
  <si>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</si>
  <si>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</si>
  <si>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</si>
  <si>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</si>
  <si>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</si>
  <si>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</si>
  <si>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</si>
  <si>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</si>
  <si>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</si>
  <si>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</si>
  <si>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</si>
  <si>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</si>
  <si>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</si>
  <si>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</si>
  <si>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</si>
  <si>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</si>
  <si>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</si>
  <si>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</si>
  <si>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</si>
  <si>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</si>
  <si>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</si>
  <si>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</si>
  <si>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</si>
  <si>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</si>
  <si>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</si>
  <si>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</si>
  <si>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</si>
  <si>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</si>
  <si>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</si>
  <si>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</si>
  <si>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</si>
  <si>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</si>
  <si>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</si>
  <si>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</si>
  <si>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</si>
  <si>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</si>
  <si>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</si>
  <si>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</si>
  <si>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</si>
  <si>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</si>
  <si>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</si>
  <si>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</si>
  <si>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</si>
  <si>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</si>
  <si>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</si>
  <si>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</si>
  <si>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</si>
  <si>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</si>
  <si>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</si>
  <si>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</si>
  <si>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</si>
  <si>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</si>
  <si>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</si>
  <si>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</si>
  <si>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</si>
  <si>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</si>
  <si>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</si>
  <si>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</si>
  <si>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</si>
  <si>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</si>
  <si>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</si>
  <si>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</si>
  <si>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</si>
  <si>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</si>
  <si>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</si>
  <si>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</si>
  <si>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</si>
  <si>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</si>
  <si>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</si>
  <si>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</si>
  <si>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</si>
  <si>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</si>
  <si>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</si>
  <si>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</si>
  <si>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</si>
  <si>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</si>
  <si>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</si>
  <si>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</si>
  <si>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</si>
  <si>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</si>
  <si>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</si>
  <si>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</si>
  <si>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</si>
  <si>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</si>
  <si>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</si>
  <si>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</si>
  <si>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</si>
  <si>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</si>
  <si>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</si>
  <si>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</si>
  <si>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</si>
  <si>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</si>
  <si>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</si>
  <si>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</si>
  <si>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</si>
  <si>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</si>
  <si>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</si>
  <si>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</si>
  <si>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</si>
  <si>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</si>
  <si>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</si>
  <si>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</si>
  <si>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</si>
  <si>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</si>
  <si>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</si>
  <si>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</si>
  <si>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</si>
  <si>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</si>
  <si>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</si>
  <si>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</si>
  <si>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</si>
  <si>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</si>
  <si>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</si>
  <si>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</si>
  <si>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</si>
  <si>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</si>
  <si>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</si>
  <si>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</si>
  <si>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</si>
  <si>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</si>
  <si>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</si>
  <si>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</si>
  <si>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</si>
  <si>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</si>
  <si>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</si>
  <si>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</si>
  <si>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</si>
  <si>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</si>
  <si>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</si>
  <si>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</si>
  <si>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</si>
  <si>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</si>
  <si>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</si>
  <si>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</si>
  <si>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</si>
  <si>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</si>
  <si>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</si>
  <si>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</si>
  <si>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</si>
  <si>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</si>
  <si>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</si>
  <si>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</si>
  <si>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</si>
  <si>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</si>
  <si>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</si>
  <si>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</si>
  <si>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</si>
  <si>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</si>
  <si>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</si>
  <si>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</si>
  <si>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</si>
  <si>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</si>
  <si>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</si>
  <si>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</si>
  <si>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</si>
  <si>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</si>
  <si>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</si>
  <si>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</si>
  <si>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</si>
  <si>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</si>
  <si>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</si>
  <si>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</si>
  <si>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</si>
  <si>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</si>
  <si>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</si>
  <si>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</si>
  <si>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</si>
  <si>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</si>
  <si>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</si>
  <si>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</si>
  <si>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</si>
  <si>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</si>
  <si>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</si>
  <si>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</si>
  <si>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</si>
  <si>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</si>
  <si>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</si>
  <si>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</si>
  <si>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</si>
  <si>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</si>
  <si>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</si>
  <si>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</si>
  <si>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</si>
  <si>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</si>
  <si>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</si>
  <si>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</si>
  <si>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</si>
  <si>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</si>
  <si>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</si>
  <si>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</si>
  <si>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</si>
  <si>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</si>
  <si>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</si>
  <si>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</si>
  <si>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</si>
  <si>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</si>
  <si>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</si>
  <si>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</si>
  <si>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</si>
  <si>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</si>
  <si>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</si>
  <si>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</si>
  <si>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</si>
  <si>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</si>
  <si>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</si>
  <si>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</si>
  <si>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</si>
  <si>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</si>
  <si>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</si>
  <si>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</si>
  <si>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</si>
  <si>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</si>
  <si>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</si>
  <si>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</si>
  <si>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</si>
  <si>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</si>
  <si>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</si>
  <si>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</si>
  <si>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</si>
  <si>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</si>
  <si>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</si>
  <si>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</si>
  <si>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</si>
  <si>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</si>
  <si>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</si>
  <si>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</si>
  <si>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</si>
  <si>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</si>
  <si>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</si>
  <si>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</si>
  <si>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</si>
  <si>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</si>
  <si>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</si>
  <si>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</si>
  <si>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</si>
  <si>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</si>
  <si>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</si>
  <si>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</si>
  <si>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</si>
  <si>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</si>
  <si>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</si>
  <si>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</si>
  <si>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</si>
  <si>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</si>
  <si>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</si>
  <si>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</si>
  <si>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</si>
  <si>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</si>
  <si>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</si>
  <si>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</si>
  <si>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</si>
  <si>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</si>
  <si>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</si>
  <si>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</si>
  <si>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</si>
  <si>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</si>
  <si>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</si>
  <si>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</si>
  <si>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</si>
  <si>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</si>
  <si>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</si>
  <si>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</si>
  <si>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</si>
  <si>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</si>
  <si>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</si>
  <si>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</si>
  <si>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</si>
  <si>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</si>
  <si>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</si>
  <si>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</si>
  <si>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</si>
  <si>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</si>
  <si>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</si>
  <si>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</si>
  <si>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</si>
  <si>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</si>
  <si>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</si>
  <si>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</si>
  <si>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</si>
  <si>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</si>
  <si>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</si>
  <si>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</si>
  <si>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</si>
  <si>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</si>
  <si>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</si>
  <si>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</si>
  <si>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</si>
  <si>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</si>
  <si>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</si>
  <si>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</si>
  <si>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</si>
  <si>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</si>
  <si>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</si>
  <si>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</si>
  <si>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</si>
  <si>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</si>
  <si>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</si>
  <si>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</si>
  <si>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</si>
  <si>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</si>
  <si>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</si>
  <si>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</si>
  <si>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</si>
  <si>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</si>
  <si>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</si>
  <si>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</si>
  <si>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</si>
  <si>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</si>
  <si>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</si>
  <si>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</si>
  <si>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</si>
  <si>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</si>
  <si>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</si>
  <si>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</si>
  <si>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</si>
  <si>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</si>
  <si>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</si>
  <si>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</si>
  <si>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</si>
  <si>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</si>
  <si>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</si>
  <si>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</si>
  <si>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</si>
  <si>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</si>
  <si>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</si>
  <si>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</si>
  <si>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</si>
  <si>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</si>
  <si>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</si>
  <si>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</si>
  <si>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</si>
  <si>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</si>
  <si>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</si>
  <si>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</si>
  <si>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</si>
  <si>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</si>
  <si>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</si>
  <si>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</si>
  <si>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</si>
  <si>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</si>
  <si>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</si>
  <si>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</si>
  <si>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</si>
  <si>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</si>
  <si>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</si>
  <si>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</si>
  <si>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</si>
  <si>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</si>
  <si>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</si>
  <si>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</si>
  <si>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</si>
  <si>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</si>
  <si>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</si>
  <si>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</si>
  <si>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</si>
  <si>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</si>
  <si>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</si>
  <si>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</si>
  <si>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</si>
  <si>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</si>
  <si>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</si>
  <si>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</si>
  <si>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</si>
  <si>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</si>
  <si>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</si>
  <si>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</si>
  <si>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</si>
  <si>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</si>
  <si>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</si>
  <si>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</si>
  <si>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</si>
  <si>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</si>
  <si>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</si>
  <si>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</si>
  <si>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</si>
  <si>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</si>
  <si>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</si>
  <si>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</si>
  <si>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</si>
  <si>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</si>
  <si>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</si>
  <si>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</si>
  <si>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</si>
  <si>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</si>
  <si>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</si>
  <si>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</si>
  <si>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</si>
  <si>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</si>
  <si>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</si>
  <si>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</si>
  <si>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</si>
  <si>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</si>
  <si>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</si>
  <si>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</si>
  <si>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</si>
  <si>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</si>
  <si>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</si>
  <si>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</si>
  <si>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</si>
  <si>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</si>
  <si>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</si>
  <si>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</si>
  <si>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</si>
  <si>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</si>
  <si>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</si>
  <si>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</si>
  <si>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</si>
  <si>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</si>
  <si>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</si>
  <si>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</si>
  <si>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</si>
  <si>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</si>
  <si>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</si>
  <si>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</si>
  <si>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</si>
  <si>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</si>
  <si>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</si>
  <si>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</si>
  <si>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</si>
  <si>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</si>
  <si>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</si>
  <si>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</si>
  <si>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</si>
  <si>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</si>
  <si>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</si>
  <si>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</si>
  <si>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</si>
  <si>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</si>
  <si>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</si>
  <si>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</si>
  <si>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</si>
  <si>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</si>
  <si>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</si>
  <si>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</si>
  <si>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</si>
  <si>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</si>
  <si>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</si>
  <si>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</si>
  <si>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</si>
  <si>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</si>
  <si>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</si>
  <si>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</si>
  <si>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</si>
  <si>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</si>
  <si>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</si>
  <si>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</si>
  <si>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</si>
  <si>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</si>
  <si>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</si>
  <si>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</si>
  <si>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</si>
  <si>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</si>
  <si>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</si>
  <si>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</si>
  <si>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</si>
  <si>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</si>
  <si>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</si>
  <si>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</si>
  <si>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</si>
  <si>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</si>
  <si>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</si>
  <si>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</si>
  <si>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</si>
  <si>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</si>
  <si>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</si>
  <si>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</si>
  <si>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</si>
  <si>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</si>
  <si>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</si>
  <si>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</si>
  <si>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</si>
  <si>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</si>
  <si>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</si>
  <si>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</si>
  <si>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</si>
  <si>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</si>
  <si>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</si>
  <si>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</si>
  <si>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</si>
  <si>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</si>
  <si>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</si>
  <si>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</si>
  <si>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</si>
  <si>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</si>
  <si>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</si>
  <si>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</si>
  <si>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</si>
  <si>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</si>
  <si>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</si>
  <si>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</si>
  <si>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</si>
  <si>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</si>
  <si>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</si>
  <si>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</si>
  <si>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</si>
  <si>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</si>
  <si>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</si>
  <si>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</si>
  <si>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</si>
  <si>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</si>
  <si>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</si>
  <si>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</si>
  <si>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</si>
  <si>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</si>
  <si>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</si>
  <si>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</si>
  <si>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</si>
  <si>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</si>
  <si>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</si>
  <si>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</si>
  <si>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</si>
  <si>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</si>
  <si>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</si>
  <si>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</si>
  <si>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</si>
  <si>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</si>
  <si>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</si>
  <si>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</si>
  <si>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</si>
  <si>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</si>
  <si>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</si>
  <si>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</si>
  <si>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</si>
  <si>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</si>
  <si>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</si>
  <si>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</si>
  <si>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</si>
  <si>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</si>
  <si>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</si>
  <si>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</si>
  <si>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</si>
  <si>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</si>
  <si>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</si>
  <si>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</si>
  <si>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</si>
  <si>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</si>
  <si>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</si>
  <si>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</si>
  <si>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</si>
  <si>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</si>
  <si>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</si>
  <si>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</si>
  <si>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</si>
  <si>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</si>
  <si>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</si>
  <si>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</si>
  <si>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</si>
  <si>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</si>
  <si>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</si>
  <si>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</si>
  <si>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</si>
  <si>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</si>
  <si>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</si>
  <si>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</si>
  <si>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</si>
  <si>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</si>
  <si>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</si>
  <si>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</si>
  <si>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</si>
  <si>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</si>
  <si>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</si>
  <si>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</si>
  <si>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</si>
  <si>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</si>
  <si>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</si>
  <si>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</si>
  <si>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</si>
  <si>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</si>
  <si>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</si>
  <si>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</si>
  <si>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</si>
  <si>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</si>
  <si>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</si>
  <si>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</si>
  <si>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</si>
  <si>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</si>
  <si>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</si>
  <si>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</si>
  <si>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</si>
  <si>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</si>
  <si>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</si>
  <si>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</si>
  <si>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</si>
  <si>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</si>
  <si>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</si>
  <si>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</si>
  <si>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</si>
  <si>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</si>
  <si>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</si>
  <si>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</si>
  <si>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</si>
  <si>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</si>
  <si>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</si>
  <si>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</si>
  <si>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</si>
  <si>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</si>
  <si>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</si>
  <si>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</si>
  <si>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</si>
  <si>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</si>
  <si>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</si>
  <si>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</si>
  <si>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</si>
  <si>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</si>
  <si>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</si>
  <si>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</si>
  <si>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</si>
  <si>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</si>
  <si>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</si>
  <si>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</si>
  <si>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</si>
  <si>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</si>
  <si>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</si>
  <si>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</si>
  <si>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</si>
  <si>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</si>
  <si>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</si>
  <si>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</si>
  <si>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</si>
  <si>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</si>
  <si>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</si>
  <si>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</si>
  <si>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</si>
  <si>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</si>
  <si>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</si>
  <si>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</si>
  <si>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</si>
  <si>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</si>
  <si>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</si>
  <si>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</si>
  <si>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</si>
  <si>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</si>
  <si>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</si>
  <si>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</si>
  <si>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</si>
  <si>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</si>
  <si>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</si>
  <si>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</si>
  <si>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</si>
  <si>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</si>
  <si>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</si>
  <si>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</si>
  <si>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</si>
  <si>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</si>
  <si>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</si>
  <si>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</si>
  <si>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</si>
  <si>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</si>
  <si>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</si>
  <si>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</si>
  <si>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</si>
  <si>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</si>
  <si>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</si>
  <si>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</si>
  <si>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</si>
  <si>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</si>
  <si>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</si>
  <si>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</si>
  <si>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</si>
  <si>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</si>
  <si>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</si>
  <si>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</si>
  <si>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</si>
  <si>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</si>
  <si>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</si>
  <si>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</si>
  <si>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</si>
  <si>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</si>
  <si>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</si>
  <si>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</si>
  <si>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</si>
  <si>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</si>
  <si>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</si>
  <si>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</si>
  <si>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</si>
  <si>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</si>
  <si>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</si>
  <si>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</si>
  <si>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</si>
  <si>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</si>
  <si>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</si>
  <si>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</si>
  <si>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</si>
  <si>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</si>
  <si>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</si>
  <si>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</si>
  <si>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</si>
  <si>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</si>
  <si>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</si>
  <si>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</si>
  <si>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</si>
  <si>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</si>
  <si>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</si>
  <si>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</si>
  <si>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</si>
  <si>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</si>
  <si>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</si>
  <si>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</si>
  <si>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</si>
  <si>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</si>
  <si>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</si>
  <si>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</si>
  <si>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</si>
  <si>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</si>
  <si>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</si>
  <si>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</si>
  <si>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</si>
  <si>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</si>
  <si>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</si>
  <si>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</si>
  <si>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</si>
  <si>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</si>
  <si>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</si>
  <si>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</si>
  <si>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</si>
  <si>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</si>
  <si>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</si>
  <si>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</si>
  <si>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</si>
  <si>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</si>
  <si>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</si>
  <si>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</si>
  <si>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</si>
  <si>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</si>
  <si>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</si>
  <si>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</si>
  <si>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</si>
  <si>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</si>
  <si>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</si>
  <si>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</si>
  <si>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</si>
  <si>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</si>
  <si>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</si>
  <si>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</si>
  <si>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</si>
  <si>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</si>
  <si>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</si>
  <si>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</si>
  <si>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</si>
  <si>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</si>
  <si>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</si>
  <si>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</si>
  <si>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</si>
  <si>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</si>
  <si>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</si>
  <si>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</si>
  <si>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</si>
  <si>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</si>
  <si>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</si>
  <si>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</si>
  <si>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</si>
  <si>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</si>
  <si>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</si>
  <si>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</si>
  <si>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</si>
  <si>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</si>
  <si>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</si>
  <si>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</si>
  <si>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</si>
  <si>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</si>
  <si>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</si>
  <si>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</si>
  <si>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</si>
  <si>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</si>
  <si>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</si>
  <si>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</si>
  <si>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</si>
  <si>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</si>
  <si>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</si>
  <si>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</si>
  <si>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</si>
  <si>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</si>
  <si>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</si>
  <si>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</si>
  <si>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</si>
  <si>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</si>
  <si>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</si>
  <si>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</si>
  <si>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</si>
  <si>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</si>
  <si>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</si>
  <si>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</si>
  <si>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</si>
  <si>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</si>
  <si>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</si>
  <si>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</si>
  <si>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</si>
  <si>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</si>
  <si>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</si>
  <si>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</si>
  <si>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</si>
  <si>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</si>
  <si>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</si>
  <si>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</si>
  <si>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</si>
  <si>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</si>
  <si>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</si>
  <si>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</si>
  <si>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</si>
  <si>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</si>
  <si>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</si>
  <si>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</si>
  <si>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</si>
  <si>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</si>
  <si>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</si>
  <si>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</si>
  <si>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</si>
  <si>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</si>
  <si>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</si>
  <si>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</si>
  <si>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</si>
  <si>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</si>
  <si>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</si>
  <si>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</si>
  <si>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</si>
  <si>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</si>
  <si>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</si>
  <si>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</si>
  <si>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</si>
  <si>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</si>
  <si>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</si>
  <si>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</si>
  <si>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</si>
  <si>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</si>
  <si>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</si>
  <si>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</si>
  <si>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</si>
  <si>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</si>
  <si>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</si>
  <si>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</si>
  <si>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</si>
  <si>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</si>
  <si>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</si>
  <si>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</si>
  <si>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</si>
  <si>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</si>
  <si>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</si>
  <si>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</si>
  <si>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</si>
  <si>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</si>
  <si>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</si>
  <si>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</si>
  <si>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</si>
  <si>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</si>
  <si>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</si>
  <si>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</si>
  <si>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</si>
  <si>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</si>
  <si>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</si>
  <si>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</si>
  <si>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</si>
  <si>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</si>
  <si>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</si>
  <si>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</si>
  <si>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</si>
  <si>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</si>
  <si>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</si>
  <si>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</si>
  <si>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</si>
  <si>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</si>
  <si>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</si>
  <si>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</si>
  <si>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</si>
  <si>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</si>
  <si>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</si>
  <si>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</si>
  <si>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</si>
  <si>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</si>
  <si>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</si>
  <si>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</si>
  <si>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</si>
  <si>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</si>
  <si>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</si>
  <si>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</si>
  <si>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</si>
  <si>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</si>
  <si>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</si>
  <si>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</si>
  <si>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</si>
  <si>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</si>
  <si>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</si>
  <si>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</si>
  <si>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</si>
  <si>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</si>
  <si>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</si>
  <si>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</si>
  <si>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</si>
  <si>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</si>
  <si>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</si>
  <si>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</si>
  <si>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</si>
  <si>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</si>
  <si>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</si>
  <si>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</si>
  <si>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</si>
  <si>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</si>
  <si>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</si>
  <si>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</si>
  <si>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</si>
  <si>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</si>
  <si>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</si>
  <si>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</si>
  <si>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</si>
  <si>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</si>
  <si>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</si>
  <si>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</si>
  <si>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</si>
  <si>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</si>
  <si>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</si>
  <si>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</si>
  <si>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</si>
  <si>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</si>
  <si>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</si>
  <si>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</si>
  <si>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</si>
  <si>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</si>
  <si>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</si>
  <si>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</si>
  <si>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</si>
  <si>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</si>
  <si>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</si>
  <si>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</si>
  <si>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</si>
  <si>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</si>
  <si>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</si>
  <si>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</si>
  <si>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</si>
  <si>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</si>
  <si>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</si>
  <si>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</si>
  <si>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</si>
  <si>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</si>
  <si>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</si>
  <si>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</si>
  <si>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</si>
  <si>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</si>
  <si>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</si>
  <si>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</si>
  <si>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</si>
  <si>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</si>
  <si>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</si>
  <si>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</si>
  <si>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</si>
  <si>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</si>
  <si>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</si>
  <si>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</si>
  <si>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</si>
  <si>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</si>
  <si>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</si>
  <si>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</si>
  <si>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</si>
  <si>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</si>
  <si>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</si>
  <si>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</si>
  <si>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</si>
  <si>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</si>
  <si>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</si>
  <si>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</si>
  <si>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</si>
  <si>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</si>
  <si>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</si>
  <si>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</si>
  <si>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</si>
  <si>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</si>
  <si>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</si>
  <si>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</si>
  <si>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</si>
  <si>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</si>
  <si>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</si>
  <si>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</si>
  <si>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</si>
  <si>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</si>
  <si>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</si>
  <si>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</si>
  <si>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</si>
  <si>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</si>
  <si>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</si>
  <si>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</si>
  <si>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</si>
  <si>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</si>
  <si>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</si>
  <si>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</si>
  <si>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</si>
  <si>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</si>
  <si>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</si>
  <si>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</si>
  <si>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</si>
  <si>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</si>
  <si>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</si>
  <si>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</si>
  <si>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</si>
  <si>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</si>
  <si>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</si>
  <si>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</si>
  <si>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</si>
  <si>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</si>
  <si>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</si>
  <si>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</si>
  <si>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</si>
  <si>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</si>
  <si>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</si>
  <si>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</si>
  <si>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</si>
  <si>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</si>
  <si>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</si>
  <si>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</si>
  <si>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</si>
  <si>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</si>
  <si>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</si>
  <si>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</si>
  <si>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</si>
  <si>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</si>
  <si>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</si>
  <si>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</si>
  <si>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</si>
  <si>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</si>
  <si>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</si>
  <si>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</si>
  <si>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</si>
  <si>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</si>
  <si>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</si>
  <si>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</si>
  <si>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</si>
  <si>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</si>
  <si>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</si>
  <si>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</si>
  <si>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</si>
  <si>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</si>
  <si>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</si>
  <si>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</si>
  <si>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</si>
  <si>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</si>
  <si>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</si>
  <si>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</si>
  <si>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</si>
  <si>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</si>
  <si>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</si>
  <si>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</si>
  <si>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</si>
  <si>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</si>
  <si>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</si>
  <si>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</si>
  <si>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</si>
  <si>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</si>
  <si>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</si>
  <si>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</si>
  <si>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</si>
  <si>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</si>
  <si>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</si>
  <si>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</si>
  <si>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</si>
  <si>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</si>
  <si>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</si>
  <si>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</si>
  <si>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</si>
  <si>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</si>
  <si>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</si>
  <si>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</si>
  <si>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</si>
  <si>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</si>
  <si>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</si>
  <si>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</si>
  <si>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</si>
  <si>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</si>
  <si>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</si>
  <si>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</si>
  <si>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</si>
  <si>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</si>
  <si>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</si>
  <si>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</si>
  <si>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</si>
  <si>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</si>
  <si>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</si>
  <si>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</si>
  <si>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</si>
  <si>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</si>
  <si>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</si>
  <si>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</si>
  <si>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</si>
  <si>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</si>
  <si>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</si>
  <si>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</si>
  <si>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</si>
  <si>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</si>
  <si>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</si>
  <si>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</si>
  <si>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</si>
  <si>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</si>
  <si>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</si>
  <si>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</si>
  <si>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</si>
  <si>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</si>
  <si>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</si>
  <si>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</si>
  <si>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</si>
  <si>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</si>
  <si>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</si>
  <si>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</si>
  <si>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</si>
  <si>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</si>
  <si>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</si>
  <si>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</si>
  <si>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</si>
  <si>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</si>
  <si>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</si>
  <si>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</si>
  <si>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</si>
  <si>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</si>
  <si>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</si>
  <si>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</si>
  <si>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</si>
  <si>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</si>
  <si>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</si>
  <si>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</si>
  <si>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</si>
  <si>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</si>
  <si>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</si>
  <si>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</si>
  <si>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</si>
  <si>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</si>
  <si>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</si>
  <si>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</si>
  <si>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</si>
  <si>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</si>
  <si>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</si>
  <si>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</si>
  <si>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</si>
  <si>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</si>
  <si>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</si>
  <si>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</si>
  <si>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</si>
  <si>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</si>
  <si>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</si>
  <si>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</si>
  <si>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</si>
  <si>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</si>
  <si>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</si>
  <si>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</si>
  <si>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</si>
  <si>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</si>
  <si>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</si>
  <si>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</si>
  <si>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</si>
  <si>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</si>
  <si>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</si>
  <si>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</si>
  <si>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</si>
  <si>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</si>
  <si>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</si>
  <si>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</si>
  <si>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</si>
  <si>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</si>
  <si>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</si>
  <si>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</si>
  <si>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</si>
  <si>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</si>
  <si>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</si>
  <si>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</si>
  <si>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</si>
  <si>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</si>
  <si>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</si>
  <si>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</si>
  <si>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</si>
  <si>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</si>
  <si>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</si>
  <si>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</si>
  <si>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</si>
  <si>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</si>
  <si>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</si>
  <si>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</si>
  <si>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</si>
  <si>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</si>
  <si>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</si>
  <si>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</si>
  <si>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</si>
  <si>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</si>
  <si>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</si>
  <si>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</si>
  <si>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</si>
  <si>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</si>
  <si>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</si>
  <si>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</si>
  <si>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</si>
  <si>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</si>
  <si>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</si>
  <si>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</si>
  <si>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</si>
  <si>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</si>
  <si>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</si>
  <si>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</si>
  <si>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</si>
  <si>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</si>
  <si>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</si>
  <si>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</si>
  <si>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</si>
  <si>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</si>
  <si>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</si>
  <si>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</si>
  <si>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</si>
  <si>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</si>
  <si>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</si>
  <si>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</si>
  <si>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</si>
  <si>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</si>
  <si>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</si>
  <si>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</si>
  <si>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</si>
  <si>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</si>
  <si>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</si>
  <si>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</si>
  <si>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</si>
  <si>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</si>
  <si>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</si>
  <si>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</si>
  <si>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</si>
  <si>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</si>
  <si>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</si>
  <si>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</si>
  <si>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</si>
  <si>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</si>
  <si>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</si>
  <si>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</si>
  <si>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</si>
  <si>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</si>
  <si>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</si>
  <si>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</si>
  <si>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</si>
  <si>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</si>
  <si>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</si>
  <si>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</si>
  <si>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</si>
  <si>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</si>
  <si>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</si>
  <si>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</si>
  <si>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</si>
  <si>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</si>
  <si>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</si>
  <si>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</si>
  <si>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</si>
  <si>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</si>
  <si>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</si>
  <si>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</si>
  <si>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</si>
  <si>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</si>
  <si>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</si>
  <si>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</si>
  <si>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</si>
  <si>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</si>
  <si>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</si>
  <si>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</si>
  <si>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</si>
  <si>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</si>
  <si>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</si>
  <si>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</si>
  <si>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</si>
  <si>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</si>
  <si>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</si>
  <si>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</si>
  <si>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</si>
  <si>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</si>
  <si>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</si>
  <si>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</si>
  <si>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</si>
  <si>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</si>
  <si>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</si>
  <si>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</si>
  <si>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</si>
  <si>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</si>
  <si>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</si>
  <si>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</si>
  <si>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</si>
  <si>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</si>
  <si>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</si>
  <si>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</si>
  <si>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</si>
  <si>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</si>
  <si>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</si>
  <si>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</si>
  <si>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</si>
  <si>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</si>
  <si>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</si>
  <si>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</si>
  <si>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</si>
  <si>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</si>
  <si>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</si>
  <si>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</si>
  <si>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</si>
  <si>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</si>
  <si>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</si>
  <si>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</si>
  <si>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</si>
  <si>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</si>
  <si>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</si>
  <si>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</si>
  <si>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</si>
  <si>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</si>
  <si>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</si>
  <si>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</si>
  <si>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</si>
  <si>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</si>
  <si>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</si>
  <si>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</si>
  <si>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</si>
  <si>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</si>
  <si>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</si>
  <si>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</si>
  <si>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</si>
  <si>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</si>
  <si>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</si>
  <si>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</si>
  <si>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</si>
  <si>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</si>
  <si>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</si>
  <si>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</si>
  <si>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</si>
  <si>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</si>
  <si>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</si>
  <si>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</si>
  <si>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</si>
  <si>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</si>
  <si>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</si>
  <si>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</si>
  <si>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</si>
  <si>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</si>
  <si>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</si>
  <si>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</si>
  <si>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</si>
  <si>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</si>
  <si>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</si>
  <si>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</si>
  <si>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</si>
  <si>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</si>
  <si>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</si>
  <si>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</si>
  <si>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</si>
  <si>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</si>
  <si>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</si>
  <si>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</si>
  <si>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</si>
  <si>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</si>
  <si>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</si>
  <si>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</si>
  <si>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</si>
  <si>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</si>
  <si>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</si>
  <si>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</si>
  <si>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</si>
  <si>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</si>
  <si>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</si>
  <si>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</si>
  <si>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</si>
  <si>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</si>
  <si>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</si>
  <si>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</si>
  <si>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</si>
  <si>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</si>
  <si>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</si>
  <si>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</si>
  <si>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</si>
  <si>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</si>
  <si>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</si>
  <si>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</si>
  <si>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</si>
  <si>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</si>
  <si>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</si>
  <si>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</si>
  <si>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</si>
  <si>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</si>
  <si>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</si>
  <si>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</si>
  <si>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</si>
  <si>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</si>
  <si>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</si>
  <si>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</si>
  <si>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</si>
  <si>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</si>
  <si>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</si>
  <si>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</si>
  <si>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</si>
  <si>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</si>
  <si>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</si>
  <si>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</si>
  <si>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</si>
  <si>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</si>
  <si>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</si>
  <si>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</si>
  <si>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</si>
  <si>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</si>
  <si>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</si>
  <si>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</si>
  <si>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</si>
  <si>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</si>
  <si>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</si>
  <si>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</si>
  <si>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</si>
  <si>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</si>
  <si>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</si>
  <si>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</si>
  <si>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</si>
  <si>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</si>
  <si>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</si>
  <si>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</si>
  <si>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</si>
  <si>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</si>
  <si>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</si>
  <si>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</si>
  <si>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</si>
  <si>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</si>
  <si>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</si>
  <si>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</si>
  <si>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</si>
  <si>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</si>
  <si>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</si>
  <si>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</si>
  <si>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</si>
  <si>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</si>
  <si>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</si>
  <si>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</si>
  <si>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</si>
  <si>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</si>
  <si>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</si>
  <si>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</si>
  <si>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</si>
  <si>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</si>
  <si>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</si>
  <si>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</si>
  <si>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</si>
  <si>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</si>
  <si>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</si>
  <si>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</si>
  <si>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</si>
  <si>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</si>
  <si>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</si>
  <si>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</si>
  <si>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</si>
  <si>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</si>
  <si>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</si>
  <si>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</si>
  <si>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</si>
  <si>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</si>
  <si>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</si>
  <si>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</si>
  <si>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</si>
  <si>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</si>
  <si>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</si>
  <si>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</si>
  <si>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</si>
  <si>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</si>
  <si>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</si>
  <si>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</si>
  <si>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</si>
  <si>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</si>
  <si>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</si>
  <si>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</si>
  <si>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</si>
  <si>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</si>
  <si>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</si>
  <si>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</si>
  <si>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</si>
  <si>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</si>
  <si>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</si>
  <si>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</si>
  <si>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</si>
  <si>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</si>
  <si>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</si>
  <si>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</si>
  <si>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</si>
  <si>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</si>
  <si>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</si>
  <si>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</si>
  <si>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</si>
  <si>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</si>
  <si>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</si>
  <si>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</si>
  <si>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</si>
  <si>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</si>
  <si>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</si>
  <si>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</si>
  <si>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</si>
  <si>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</si>
  <si>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</si>
  <si>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</si>
  <si>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</si>
  <si>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</si>
  <si>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</si>
  <si>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</si>
  <si>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</si>
  <si>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</si>
  <si>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</si>
  <si>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</si>
  <si>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</si>
  <si>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</si>
  <si>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</si>
  <si>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</si>
  <si>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</si>
  <si>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</si>
  <si>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</si>
  <si>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</si>
  <si>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</si>
  <si>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</si>
  <si>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</si>
  <si>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</si>
  <si>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</si>
  <si>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</si>
  <si>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</si>
  <si>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</si>
  <si>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</si>
  <si>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</si>
  <si>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</si>
  <si>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</si>
  <si>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</si>
  <si>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</si>
  <si>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</si>
  <si>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</si>
  <si>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</si>
  <si>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</si>
  <si>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</si>
  <si>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</si>
  <si>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</si>
  <si>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</si>
  <si>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</si>
  <si>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</si>
  <si>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</si>
  <si>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</si>
  <si>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</si>
  <si>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</si>
  <si>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</si>
  <si>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</si>
  <si>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</si>
  <si>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</si>
  <si>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</si>
  <si>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</si>
  <si>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</si>
  <si>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</si>
  <si>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</si>
  <si>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</si>
  <si>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</si>
  <si>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</si>
  <si>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</si>
  <si>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</si>
  <si>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</si>
  <si>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</si>
  <si>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</si>
  <si>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</si>
  <si>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</si>
  <si>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</si>
  <si>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</si>
  <si>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</si>
  <si>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</si>
  <si>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</si>
  <si>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</si>
  <si>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</si>
  <si>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</si>
  <si>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</si>
  <si>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</si>
  <si>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</si>
  <si>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</si>
  <si>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</si>
  <si>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</si>
  <si>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</si>
  <si>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</si>
  <si>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</si>
  <si>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</si>
  <si>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</si>
  <si>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</si>
  <si>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</si>
  <si>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</si>
  <si>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</si>
  <si>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</si>
  <si>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</si>
  <si>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</si>
  <si>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</si>
  <si>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</si>
  <si>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</si>
  <si>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</si>
  <si>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</si>
  <si>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</si>
  <si>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</si>
  <si>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</si>
  <si>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</si>
  <si>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</si>
  <si>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</si>
  <si>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</si>
  <si>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</si>
  <si>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</si>
  <si>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</si>
  <si>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</si>
  <si>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</si>
  <si>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</si>
  <si>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</si>
  <si>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</si>
  <si>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</si>
  <si>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</si>
  <si>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</si>
  <si>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</si>
  <si>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</si>
  <si>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</si>
  <si>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</si>
  <si>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</si>
  <si>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</si>
  <si>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</si>
  <si>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</si>
  <si>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</si>
  <si>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</si>
  <si>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</si>
  <si>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</si>
  <si>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</si>
  <si>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</si>
  <si>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</si>
  <si>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</si>
  <si>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</si>
  <si>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</si>
  <si>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</si>
  <si>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</si>
  <si>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</si>
  <si>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</si>
  <si>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</si>
  <si>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</si>
  <si>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</si>
  <si>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</si>
  <si>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</si>
  <si>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</si>
  <si>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</si>
  <si>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</si>
  <si>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</si>
  <si>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</si>
  <si>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</si>
  <si>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</si>
  <si>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</si>
  <si>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</si>
  <si>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</si>
  <si>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</si>
  <si>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</si>
  <si>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</si>
  <si>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</si>
  <si>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</si>
  <si>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</si>
  <si>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</si>
  <si>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</si>
  <si>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</si>
  <si>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</si>
  <si>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</si>
  <si>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</si>
  <si>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</si>
  <si>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</si>
  <si>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</si>
  <si>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</si>
  <si>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</si>
  <si>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</si>
  <si>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</si>
  <si>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</si>
  <si>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</si>
  <si>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</si>
  <si>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</si>
  <si>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</si>
  <si>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</si>
  <si>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</si>
  <si>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</si>
  <si>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</si>
  <si>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</si>
  <si>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</si>
  <si>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</si>
  <si>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</si>
  <si>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</si>
  <si>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</si>
  <si>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</si>
  <si>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</si>
  <si>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</si>
  <si>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</si>
  <si>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</si>
  <si>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</si>
  <si>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</si>
  <si>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</si>
  <si>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</si>
  <si>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</si>
  <si>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</si>
  <si>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</si>
  <si>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</si>
  <si>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</si>
  <si>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</si>
  <si>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</si>
  <si>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</si>
  <si>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</si>
  <si>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</si>
  <si>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</si>
  <si>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</si>
  <si>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</si>
  <si>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</si>
  <si>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</si>
  <si>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</si>
  <si>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</si>
  <si>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</si>
  <si>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</si>
  <si>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</si>
  <si>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</si>
  <si>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</si>
  <si>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</si>
  <si>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</si>
  <si>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</si>
  <si>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</si>
  <si>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</si>
  <si>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</si>
  <si>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</si>
  <si>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</si>
  <si>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</si>
  <si>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</si>
  <si>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</si>
  <si>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</si>
  <si>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</si>
  <si>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</si>
  <si>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</si>
  <si>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</si>
  <si>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</si>
  <si>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</si>
  <si>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</si>
  <si>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</si>
  <si>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</si>
  <si>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</si>
  <si>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</si>
  <si>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</si>
  <si>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</si>
  <si>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</si>
  <si>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</si>
  <si>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</si>
  <si>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</si>
  <si>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</si>
  <si>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</si>
  <si>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</si>
  <si>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</si>
  <si>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</si>
  <si>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</si>
  <si>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</si>
  <si>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</si>
  <si>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</si>
  <si>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</si>
  <si>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</si>
  <si>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</si>
  <si>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</si>
  <si>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</si>
  <si>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</si>
  <si>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</si>
  <si>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</si>
  <si>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</si>
  <si>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</si>
  <si>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</si>
  <si>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</si>
  <si>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</si>
  <si>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</si>
  <si>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</si>
  <si>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</si>
  <si>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</si>
  <si>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</si>
  <si>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</si>
  <si>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</si>
  <si>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</si>
  <si>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</si>
  <si>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</si>
  <si>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</si>
  <si>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</si>
  <si>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</si>
  <si>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</si>
  <si>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</si>
  <si>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</si>
  <si>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</si>
  <si>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</si>
  <si>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</si>
  <si>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</si>
  <si>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</si>
  <si>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</si>
  <si>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</si>
  <si>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</si>
  <si>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</si>
  <si>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</si>
  <si>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</si>
  <si>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</si>
  <si>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</si>
  <si>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</si>
  <si>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</si>
  <si>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</si>
  <si>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</si>
  <si>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</si>
  <si>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</si>
  <si>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</si>
  <si>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</si>
  <si>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</si>
  <si>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</si>
  <si>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</si>
  <si>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</si>
  <si>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</si>
  <si>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</si>
  <si>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</si>
  <si>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</si>
  <si>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</si>
  <si>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</si>
  <si>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</si>
  <si>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</si>
  <si>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</si>
  <si>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</si>
  <si>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</si>
  <si>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</si>
  <si>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</si>
  <si>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</si>
  <si>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</si>
  <si>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</si>
  <si>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</si>
  <si>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</si>
  <si>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</si>
  <si>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</si>
  <si>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</si>
  <si>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</si>
  <si>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</si>
  <si>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</si>
  <si>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</si>
  <si>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</si>
  <si>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</si>
  <si>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</si>
  <si>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</si>
  <si>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</si>
  <si>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</si>
  <si>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</si>
  <si>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</si>
  <si>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</si>
  <si>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</si>
  <si>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</si>
  <si>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</si>
  <si>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</si>
  <si>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</si>
  <si>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</si>
  <si>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</si>
  <si>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</si>
  <si>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</si>
  <si>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</si>
  <si>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</si>
  <si>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</si>
  <si>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</si>
  <si>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</si>
  <si>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</si>
  <si>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</si>
  <si>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</si>
  <si>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</si>
  <si>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</si>
  <si>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</si>
  <si>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</si>
  <si>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</si>
  <si>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</si>
  <si>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</si>
  <si>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</si>
  <si>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</si>
  <si>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</si>
  <si>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</si>
  <si>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</si>
  <si>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</si>
  <si>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</si>
  <si>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</si>
  <si>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</si>
  <si>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</si>
  <si>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</si>
  <si>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</si>
  <si>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</si>
  <si>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</si>
  <si>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</si>
  <si>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</si>
  <si>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</si>
  <si>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</si>
  <si>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</si>
  <si>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</si>
  <si>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</si>
  <si>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</si>
  <si>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</si>
  <si>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</si>
  <si>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</si>
  <si>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</si>
  <si>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</si>
  <si>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</si>
  <si>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</si>
  <si>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</si>
  <si>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</si>
  <si>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</si>
  <si>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</si>
  <si>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</si>
  <si>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</si>
  <si>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</si>
  <si>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</si>
  <si>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</si>
  <si>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</si>
  <si>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</si>
  <si>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</si>
  <si>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</si>
  <si>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</si>
  <si>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</si>
  <si>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</si>
  <si>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</si>
  <si>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</si>
  <si>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</si>
  <si>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</si>
  <si>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</si>
  <si>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</si>
  <si>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</si>
  <si>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</si>
  <si>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</si>
  <si>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</si>
  <si>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</si>
  <si>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</si>
  <si>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</si>
  <si>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</si>
  <si>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</si>
  <si>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</si>
  <si>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</si>
  <si>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</si>
  <si>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</si>
  <si>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</si>
  <si>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</si>
  <si>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</si>
  <si>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</si>
  <si>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</si>
  <si>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</si>
  <si>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</si>
  <si>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</si>
  <si>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</si>
  <si>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</si>
  <si>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</si>
  <si>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</si>
  <si>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</si>
  <si>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</si>
  <si>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</si>
  <si>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</si>
  <si>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</si>
  <si>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</si>
  <si>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</si>
  <si>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</si>
  <si>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</si>
  <si>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</si>
  <si>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</si>
  <si>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</si>
  <si>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</si>
  <si>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</si>
  <si>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</si>
  <si>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</si>
  <si>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</si>
  <si>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</si>
  <si>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</si>
  <si>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</si>
  <si>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</si>
  <si>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</si>
  <si>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</si>
  <si>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</si>
  <si>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</si>
  <si>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</si>
  <si>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</si>
  <si>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</si>
  <si>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</si>
  <si>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</si>
  <si>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</si>
  <si>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</si>
  <si>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</si>
  <si>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</si>
  <si>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</si>
  <si>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</si>
  <si>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</si>
  <si>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</si>
  <si>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</si>
  <si>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</si>
  <si>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</si>
  <si>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</si>
  <si>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</si>
  <si>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</si>
  <si>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</si>
  <si>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</si>
  <si>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</si>
  <si>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</si>
  <si>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</si>
  <si>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</si>
  <si>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</si>
  <si>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</si>
  <si>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</si>
  <si>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</si>
  <si>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</si>
  <si>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</si>
  <si>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</si>
  <si>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</si>
  <si>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</si>
  <si>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</si>
  <si>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</si>
  <si>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</si>
  <si>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</si>
  <si>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</si>
  <si>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</si>
  <si>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</si>
  <si>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</si>
  <si>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</si>
  <si>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</si>
  <si>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</si>
  <si>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</si>
  <si>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</si>
  <si>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</si>
  <si>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</si>
  <si>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</si>
  <si>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</si>
  <si>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</si>
  <si>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</si>
  <si>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</si>
  <si>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</si>
  <si>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</si>
  <si>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</si>
  <si>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</si>
  <si>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</si>
  <si>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</si>
  <si>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</si>
  <si>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</si>
  <si>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</si>
  <si>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</si>
  <si>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</si>
  <si>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</si>
  <si>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</si>
  <si>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</si>
  <si>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</si>
  <si>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</si>
  <si>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</si>
  <si>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</si>
  <si>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</si>
  <si>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</si>
  <si>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</si>
  <si>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</si>
  <si>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</si>
  <si>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</si>
  <si>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</si>
  <si>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</si>
  <si>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</si>
  <si>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</si>
  <si>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</si>
  <si>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</si>
  <si>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</si>
  <si>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</si>
  <si>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</si>
  <si>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</si>
  <si>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</si>
  <si>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</si>
  <si>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</si>
  <si>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</si>
  <si>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</si>
  <si>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</si>
  <si>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</si>
  <si>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</si>
  <si>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</si>
  <si>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</si>
  <si>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</si>
  <si>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</si>
  <si>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</si>
  <si>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</si>
  <si>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</si>
  <si>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</si>
  <si>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</si>
  <si>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</si>
  <si>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</si>
  <si>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</si>
  <si>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</si>
  <si>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</si>
  <si>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</si>
  <si>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</si>
  <si>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</si>
  <si>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</si>
  <si>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</si>
  <si>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</si>
  <si>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</si>
  <si>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</si>
  <si>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</si>
  <si>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</si>
  <si>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</si>
  <si>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</si>
  <si>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</si>
  <si>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</si>
  <si>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</si>
  <si>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</si>
  <si>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</si>
  <si>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</si>
  <si>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</si>
  <si>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</si>
  <si>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</si>
  <si>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</si>
  <si>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</si>
  <si>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</si>
  <si>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</si>
  <si>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</si>
  <si>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</si>
  <si>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</si>
  <si>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</si>
  <si>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</si>
  <si>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</si>
  <si>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</si>
  <si>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</si>
  <si>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</si>
  <si>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</si>
  <si>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</si>
  <si>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</si>
  <si>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</si>
  <si>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</si>
  <si>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</si>
  <si>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</si>
  <si>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</si>
  <si>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</si>
  <si>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</si>
  <si>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</si>
  <si>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</si>
  <si>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</si>
  <si>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</si>
  <si>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</si>
  <si>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</si>
  <si>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</si>
  <si>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</si>
  <si>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</si>
  <si>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</si>
  <si>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</si>
  <si>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</si>
  <si>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</si>
  <si>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</si>
  <si>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</si>
  <si>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</si>
  <si>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</si>
  <si>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</si>
  <si>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</si>
  <si>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</si>
  <si>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</si>
  <si>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</si>
  <si>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</si>
  <si>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</si>
  <si>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</si>
  <si>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</si>
  <si>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</si>
  <si>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</si>
  <si>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</si>
  <si>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</si>
  <si>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</si>
  <si>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</si>
  <si>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</si>
  <si>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</si>
  <si>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</si>
  <si>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</si>
  <si>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</si>
  <si>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</si>
  <si>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</si>
  <si>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</si>
  <si>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</si>
  <si>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</si>
  <si>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</si>
  <si>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</si>
  <si>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</si>
  <si>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</si>
  <si>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</si>
  <si>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</si>
  <si>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</si>
  <si>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</si>
  <si>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</si>
  <si>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</si>
  <si>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</si>
  <si>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</si>
  <si>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</si>
  <si>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</si>
  <si>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</si>
  <si>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</si>
  <si>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</si>
  <si>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</si>
  <si>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</si>
  <si>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</si>
  <si>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</si>
  <si>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</si>
  <si>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</si>
  <si>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</si>
  <si>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</si>
  <si>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</si>
  <si>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</si>
  <si>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</si>
  <si>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</si>
  <si>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</si>
  <si>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</si>
  <si>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</si>
  <si>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</si>
  <si>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</si>
  <si>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</si>
  <si>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</si>
  <si>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</si>
  <si>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</si>
  <si>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</si>
  <si>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</si>
  <si>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</si>
  <si>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</si>
  <si>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</si>
  <si>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</si>
  <si>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</si>
  <si>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</si>
  <si>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</si>
  <si>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</si>
  <si>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</si>
  <si>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</si>
  <si>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</si>
  <si>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</si>
  <si>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</si>
  <si>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</si>
  <si>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</si>
  <si>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</si>
  <si>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</si>
  <si>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</si>
  <si>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</si>
  <si>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</si>
  <si>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</si>
  <si>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</si>
  <si>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</si>
  <si>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</si>
  <si>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</si>
  <si>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</si>
  <si>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</si>
  <si>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</si>
  <si>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</si>
  <si>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</si>
  <si>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</si>
  <si>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</si>
  <si>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</si>
  <si>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</si>
  <si>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</si>
  <si>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</si>
  <si>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</si>
  <si>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</si>
  <si>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</si>
  <si>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</si>
  <si>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</si>
  <si>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</si>
  <si>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</si>
  <si>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</si>
  <si>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</si>
  <si>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</si>
  <si>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</si>
  <si>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</si>
  <si>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</si>
  <si>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</si>
  <si>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</si>
  <si>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</si>
  <si>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</si>
  <si>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</si>
  <si>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</si>
  <si>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</si>
  <si>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</si>
  <si>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</si>
  <si>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</si>
  <si>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</si>
  <si>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</si>
  <si>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</si>
  <si>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</si>
  <si>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</si>
  <si>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</si>
  <si>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</si>
  <si>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</si>
  <si>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</si>
  <si>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</si>
  <si>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</si>
  <si>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</si>
  <si>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</si>
  <si>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</si>
  <si>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</si>
  <si>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</si>
  <si>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</si>
  <si>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</si>
  <si>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</si>
  <si>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</si>
  <si>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</si>
  <si>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</si>
  <si>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</si>
  <si>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</si>
  <si>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</si>
  <si>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</si>
  <si>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</si>
  <si>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</si>
  <si>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</si>
  <si>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</si>
  <si>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</si>
  <si>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</si>
  <si>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</si>
  <si>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</si>
  <si>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</si>
  <si>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</si>
  <si>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</si>
  <si>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</si>
  <si>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</si>
  <si>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</si>
  <si>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</si>
  <si>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</si>
  <si>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</si>
  <si>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</si>
  <si>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</si>
  <si>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</si>
  <si>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</si>
  <si>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</si>
  <si>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</si>
  <si>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</si>
  <si>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</si>
  <si>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</si>
  <si>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</si>
  <si>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</si>
  <si>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</si>
  <si>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</si>
  <si>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</si>
  <si>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</si>
  <si>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</si>
  <si>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</si>
  <si>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</si>
  <si>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</si>
  <si>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</si>
  <si>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</si>
  <si>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</si>
  <si>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</si>
  <si>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</si>
  <si>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</si>
  <si>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</si>
  <si>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</si>
  <si>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</si>
  <si>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</si>
  <si>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</si>
  <si>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</si>
  <si>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</si>
  <si>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</si>
  <si>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</si>
  <si>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</si>
  <si>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</si>
  <si>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</si>
  <si>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</si>
  <si>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</si>
  <si>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</si>
  <si>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</si>
  <si>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</si>
  <si>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</si>
  <si>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</si>
  <si>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</si>
  <si>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</si>
  <si>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</si>
  <si>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</si>
  <si>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</si>
  <si>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</si>
  <si>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</si>
  <si>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</si>
  <si>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</si>
  <si>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</si>
  <si>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</si>
  <si>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</si>
  <si>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</si>
  <si>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</si>
  <si>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</si>
  <si>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</si>
  <si>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</si>
  <si>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</si>
  <si>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</si>
  <si>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</si>
  <si>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</si>
  <si>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</si>
  <si>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</si>
  <si>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</si>
  <si>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</si>
  <si>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</si>
  <si>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</si>
  <si>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</si>
  <si>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</si>
  <si>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</si>
  <si>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</si>
  <si>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</si>
  <si>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</si>
  <si>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</si>
  <si>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</si>
  <si>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</si>
  <si>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</si>
  <si>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</si>
  <si>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</si>
  <si>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</si>
  <si>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</si>
  <si>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</si>
  <si>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</si>
  <si>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</si>
  <si>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</si>
  <si>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</si>
  <si>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</si>
  <si>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</si>
  <si>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</si>
  <si>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</si>
  <si>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</si>
  <si>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</si>
  <si>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</si>
  <si>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</si>
  <si>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</si>
  <si>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</si>
  <si>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</si>
  <si>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</si>
  <si>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</si>
  <si>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</si>
  <si>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</si>
  <si>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</si>
  <si>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</si>
  <si>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</si>
  <si>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</si>
  <si>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</si>
  <si>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</si>
  <si>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</si>
  <si>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</si>
  <si>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</si>
  <si>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</si>
  <si>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</si>
  <si>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</si>
  <si>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</si>
  <si>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</si>
  <si>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</si>
  <si>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</si>
  <si>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</si>
  <si>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</si>
  <si>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</si>
  <si>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</si>
  <si>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</si>
  <si>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</si>
  <si>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</si>
  <si>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</si>
  <si>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</si>
  <si>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</si>
  <si>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</si>
  <si>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</si>
  <si>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</si>
  <si>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</si>
  <si>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</si>
  <si>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</si>
  <si>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</si>
  <si>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</si>
  <si>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</si>
  <si>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</si>
  <si>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</si>
  <si>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</si>
  <si>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</si>
  <si>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</si>
  <si>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</si>
  <si>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</si>
  <si>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</si>
  <si>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</si>
  <si>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</si>
  <si>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</si>
  <si>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</si>
  <si>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</si>
  <si>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</si>
  <si>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</si>
  <si>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</si>
  <si>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</si>
  <si>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</si>
  <si>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</si>
  <si>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</si>
  <si>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</si>
  <si>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</si>
  <si>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</si>
  <si>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</si>
  <si>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</si>
  <si>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</si>
  <si>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</si>
  <si>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</si>
  <si>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</si>
  <si>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</si>
  <si>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</si>
  <si>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</si>
  <si>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</si>
  <si>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</si>
  <si>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</si>
  <si>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</si>
  <si>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</si>
  <si>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</si>
  <si>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</si>
  <si>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</si>
  <si>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</si>
  <si>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</si>
  <si>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</si>
  <si>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</si>
  <si>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</si>
  <si>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</si>
  <si>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</si>
  <si>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</si>
  <si>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</si>
  <si>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</si>
  <si>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</si>
  <si>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</si>
  <si>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</si>
  <si>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</si>
  <si>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</si>
  <si>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</si>
  <si>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</si>
  <si>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</si>
  <si>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</si>
  <si>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</si>
  <si>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</si>
  <si>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</si>
  <si>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</si>
  <si>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</si>
  <si>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</si>
  <si>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</si>
  <si>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</si>
  <si>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</si>
  <si>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</si>
  <si>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</si>
  <si>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</si>
  <si>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</si>
  <si>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</si>
  <si>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</si>
  <si>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</si>
  <si>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</si>
  <si>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</si>
  <si>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</si>
  <si>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</si>
  <si>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</si>
  <si>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</si>
  <si>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</si>
  <si>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</si>
  <si>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</si>
  <si>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</si>
  <si>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</si>
  <si>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</si>
  <si>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</si>
  <si>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</si>
  <si>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</si>
  <si>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</si>
  <si>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</si>
  <si>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</si>
  <si>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</si>
  <si>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</si>
  <si>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</si>
  <si>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</si>
  <si>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</si>
  <si>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</si>
  <si>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</si>
  <si>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</si>
  <si>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</si>
  <si>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</si>
  <si>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</si>
  <si>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</si>
  <si>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</si>
  <si>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</si>
  <si>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</si>
  <si>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</si>
  <si>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</si>
  <si>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</si>
  <si>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</si>
  <si>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</si>
  <si>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</si>
  <si>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</si>
  <si>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</si>
  <si>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</si>
  <si>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</si>
  <si>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</si>
  <si>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</si>
  <si>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</si>
  <si>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</si>
  <si>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</si>
  <si>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</si>
  <si>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</si>
  <si>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</si>
  <si>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</si>
  <si>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</si>
  <si>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</si>
  <si>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</si>
  <si>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</si>
  <si>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</si>
  <si>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</si>
  <si>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</si>
  <si>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</si>
  <si>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</si>
  <si>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</si>
  <si>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</si>
  <si>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</si>
  <si>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</si>
  <si>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</si>
  <si>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</si>
  <si>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</si>
  <si>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</si>
  <si>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</si>
  <si>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</si>
  <si>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</si>
  <si>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</si>
  <si>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</si>
  <si>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</si>
  <si>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</si>
  <si>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</si>
  <si>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</si>
  <si>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</si>
  <si>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</si>
  <si>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</si>
  <si>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</si>
  <si>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</si>
  <si>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</si>
  <si>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</si>
  <si>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</si>
  <si>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</si>
  <si>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</si>
  <si>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</si>
  <si>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</si>
  <si>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</si>
  <si>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</si>
  <si>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</si>
  <si>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</si>
  <si>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</si>
  <si>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</si>
  <si>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</si>
  <si>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</si>
  <si>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</si>
  <si>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</si>
  <si>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</si>
  <si>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</si>
  <si>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</si>
  <si>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</si>
  <si>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</si>
  <si>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</si>
  <si>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</si>
  <si>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</si>
  <si>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</si>
  <si>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</si>
  <si>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</si>
  <si>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</si>
  <si>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</si>
  <si>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</si>
  <si>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</si>
  <si>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</si>
  <si>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</si>
  <si>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</si>
  <si>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</si>
  <si>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</si>
  <si>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</si>
  <si>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</si>
  <si>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</si>
  <si>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</si>
  <si>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</si>
  <si>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</si>
  <si>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</si>
  <si>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</si>
  <si>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</si>
  <si>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</si>
  <si>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</si>
  <si>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</si>
  <si>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</si>
  <si>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</si>
  <si>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</si>
  <si>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</si>
  <si>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</si>
  <si>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</si>
  <si>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</si>
  <si>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</si>
  <si>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</si>
  <si>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</si>
  <si>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</si>
  <si>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</si>
  <si>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</si>
  <si>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</si>
  <si>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</si>
  <si>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</si>
  <si>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</si>
  <si>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</si>
  <si>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</si>
  <si>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</si>
  <si>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</si>
  <si>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</si>
  <si>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</si>
  <si>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</si>
  <si>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</si>
  <si>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</si>
  <si>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</si>
  <si>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</si>
  <si>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</si>
  <si>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</si>
  <si>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</si>
  <si>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</si>
  <si>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</si>
  <si>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</si>
  <si>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</si>
  <si>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</si>
  <si>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</si>
  <si>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</si>
  <si>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</si>
  <si>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</si>
  <si>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</si>
  <si>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</si>
  <si>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</si>
  <si>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</si>
  <si>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</si>
  <si>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</si>
  <si>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</si>
  <si>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</si>
  <si>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</si>
  <si>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</si>
  <si>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</si>
  <si>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</si>
  <si>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</si>
  <si>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</si>
  <si>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</si>
  <si>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</si>
  <si>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</si>
  <si>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</si>
  <si>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</si>
  <si>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</si>
  <si>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</si>
  <si>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</si>
  <si>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</si>
  <si>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</si>
  <si>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</si>
  <si>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</si>
  <si>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</si>
  <si>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</si>
  <si>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</si>
  <si>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</si>
  <si>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</si>
  <si>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</si>
  <si>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</si>
  <si>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</si>
  <si>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</si>
  <si>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</si>
  <si>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</si>
  <si>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</si>
  <si>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</si>
  <si>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</si>
  <si>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</si>
  <si>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</si>
  <si>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</si>
  <si>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</si>
  <si>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</si>
  <si>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</si>
  <si>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</si>
  <si>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</si>
  <si>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</si>
  <si>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</si>
  <si>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</si>
  <si>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</si>
  <si>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</si>
  <si>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</si>
  <si>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</si>
  <si>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</si>
  <si>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</si>
  <si>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</si>
  <si>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</si>
  <si>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</si>
  <si>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</si>
  <si>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</si>
  <si>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</si>
  <si>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</si>
  <si>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</si>
  <si>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</si>
  <si>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</si>
  <si>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</si>
  <si>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</si>
  <si>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</si>
  <si>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</si>
  <si>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</si>
  <si>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</si>
  <si>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</si>
  <si>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</si>
  <si>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</si>
  <si>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</si>
  <si>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</si>
  <si>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</si>
  <si>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</si>
  <si>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</si>
  <si>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</si>
  <si>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</si>
  <si>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</si>
  <si>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</si>
  <si>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</si>
  <si>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</si>
  <si>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</si>
  <si>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</si>
  <si>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</si>
  <si>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</si>
  <si>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</si>
  <si>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</si>
  <si>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</si>
  <si>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</si>
  <si>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</si>
  <si>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</si>
  <si>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</si>
  <si>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</si>
  <si>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</si>
  <si>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</si>
  <si>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</si>
  <si>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</si>
  <si>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</si>
  <si>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</si>
  <si>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</si>
  <si>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</si>
  <si>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</si>
  <si>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</si>
  <si>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</si>
  <si>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</si>
  <si>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</si>
  <si>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</si>
  <si>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</si>
  <si>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</si>
  <si>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</si>
  <si>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</si>
  <si>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</si>
  <si>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</si>
  <si>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</si>
  <si>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</si>
  <si>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</si>
  <si>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</si>
  <si>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</si>
  <si>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</si>
  <si>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</si>
  <si>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</si>
  <si>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</si>
  <si>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</si>
  <si>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</si>
  <si>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</si>
  <si>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</si>
  <si>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</si>
  <si>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</si>
  <si>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</si>
  <si>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</si>
  <si>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</si>
  <si>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</si>
  <si>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</si>
  <si>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</si>
  <si>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</si>
  <si>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</si>
  <si>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</si>
  <si>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</si>
  <si>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</si>
  <si>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</si>
  <si>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</si>
  <si>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</si>
  <si>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</si>
  <si>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</si>
  <si>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</si>
  <si>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</si>
  <si>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</si>
  <si>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</si>
  <si>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</si>
  <si>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</si>
  <si>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</si>
  <si>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</si>
  <si>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</si>
  <si>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</si>
  <si>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</si>
  <si>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</si>
  <si>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</si>
  <si>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</si>
  <si>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</si>
  <si>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</si>
  <si>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</si>
  <si>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</si>
  <si>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</si>
  <si>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</si>
  <si>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</si>
  <si>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</si>
  <si>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</si>
  <si>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</si>
  <si>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</si>
  <si>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</si>
  <si>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</si>
  <si>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</si>
  <si>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</si>
  <si>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</si>
  <si>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</si>
  <si>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</si>
  <si>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</si>
  <si>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</si>
  <si>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</si>
  <si>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</si>
  <si>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</si>
  <si>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</si>
  <si>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</si>
  <si>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</si>
  <si>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</si>
  <si>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</si>
  <si>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</si>
  <si>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</si>
  <si>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</si>
  <si>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</si>
  <si>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</si>
  <si>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</si>
  <si>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</si>
  <si>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</si>
  <si>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</si>
  <si>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</si>
  <si>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</si>
  <si>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</si>
  <si>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</si>
  <si>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</si>
  <si>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</si>
  <si>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</si>
  <si>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</si>
  <si>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</si>
  <si>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</si>
  <si>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</si>
  <si>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</si>
  <si>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</si>
  <si>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</si>
  <si>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</si>
  <si>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</si>
  <si>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</si>
  <si>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</si>
  <si>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</si>
  <si>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</si>
  <si>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</si>
  <si>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</si>
  <si>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</si>
  <si>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</si>
  <si>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</si>
  <si>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</si>
  <si>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</si>
  <si>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</si>
  <si>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</si>
  <si>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</si>
  <si>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</si>
  <si>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</si>
  <si>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</si>
  <si>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</si>
  <si>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</si>
  <si>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</si>
  <si>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</si>
  <si>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</si>
  <si>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</si>
  <si>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</si>
  <si>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</si>
  <si>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</si>
  <si>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</si>
  <si>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</si>
  <si>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</si>
  <si>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</si>
  <si>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</si>
  <si>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</si>
  <si>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</si>
  <si>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</si>
  <si>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</si>
  <si>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</si>
  <si>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</si>
  <si>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</si>
  <si>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</si>
  <si>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</si>
  <si>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</si>
  <si>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</si>
  <si>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</si>
  <si>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</si>
  <si>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</si>
  <si>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</si>
  <si>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</si>
  <si>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</si>
  <si>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</si>
  <si>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</si>
  <si>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</si>
  <si>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</si>
  <si>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</si>
  <si>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</si>
  <si>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</si>
  <si>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</si>
  <si>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</si>
  <si>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</si>
  <si>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</si>
  <si>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</si>
  <si>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</si>
  <si>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</si>
  <si>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</si>
  <si>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</si>
  <si>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</si>
  <si>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</si>
  <si>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</si>
  <si>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</si>
  <si>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</si>
  <si>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</si>
  <si>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</si>
  <si>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</si>
  <si>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</si>
  <si>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</si>
  <si>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</si>
  <si>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</si>
  <si>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</si>
  <si>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</si>
  <si>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</si>
  <si>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</si>
  <si>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</si>
  <si>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</si>
  <si>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</si>
  <si>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</si>
  <si>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</si>
  <si>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</si>
  <si>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</si>
  <si>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</si>
  <si>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</si>
  <si>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</si>
  <si>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</si>
  <si>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</si>
  <si>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</si>
  <si>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</si>
  <si>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</si>
  <si>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</si>
  <si>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</si>
  <si>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</si>
  <si>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</si>
  <si>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</si>
  <si>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</si>
  <si>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</si>
  <si>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</si>
  <si>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</si>
  <si>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</si>
  <si>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</si>
  <si>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</si>
  <si>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</si>
  <si>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</si>
  <si>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</si>
  <si>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</si>
  <si>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</si>
  <si>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</si>
  <si>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</si>
  <si>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</si>
  <si>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</si>
  <si>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</si>
  <si>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</si>
  <si>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</si>
  <si>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</si>
  <si>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</si>
  <si>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</si>
  <si>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</si>
  <si>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</si>
  <si>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</si>
  <si>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</si>
  <si>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</si>
  <si>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</si>
  <si>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</si>
  <si>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</si>
  <si>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</si>
  <si>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</si>
  <si>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</si>
  <si>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</si>
  <si>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</si>
  <si>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</si>
  <si>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</si>
  <si>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</si>
  <si>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</si>
  <si>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</si>
  <si>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</si>
  <si>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</si>
  <si>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</si>
  <si>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</si>
  <si>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</si>
  <si>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</si>
  <si>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</si>
  <si>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</si>
  <si>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</si>
  <si>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</si>
  <si>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</si>
  <si>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</si>
  <si>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</si>
  <si>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</si>
  <si>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</si>
  <si>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</si>
  <si>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</si>
  <si>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</si>
  <si>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</si>
  <si>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</si>
  <si>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</si>
  <si>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</si>
  <si>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</si>
  <si>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</si>
  <si>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</si>
  <si>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</si>
  <si>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</si>
  <si>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</si>
  <si>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</si>
  <si>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</si>
  <si>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</si>
  <si>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</si>
  <si>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</si>
  <si>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</si>
  <si>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</si>
  <si>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</si>
  <si>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</si>
  <si>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</si>
  <si>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</si>
  <si>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</si>
  <si>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</si>
  <si>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</si>
  <si>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</si>
  <si>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</si>
  <si>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</si>
  <si>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</si>
  <si>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</si>
  <si>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</si>
  <si>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</si>
  <si>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</si>
  <si>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</si>
  <si>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</si>
  <si>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</si>
  <si>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</si>
  <si>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</si>
  <si>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</si>
  <si>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</si>
  <si>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</si>
  <si>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</si>
  <si>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</si>
  <si>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</si>
  <si>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</si>
  <si>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</si>
  <si>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</si>
  <si>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</si>
  <si>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</si>
  <si>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</si>
  <si>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</si>
  <si>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</si>
  <si>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</si>
  <si>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</si>
  <si>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</si>
  <si>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</si>
  <si>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</si>
  <si>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</si>
  <si>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</si>
  <si>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</si>
  <si>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</si>
  <si>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</si>
  <si>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</si>
  <si>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</si>
  <si>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</si>
  <si>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</si>
  <si>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</si>
  <si>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</si>
  <si>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</si>
  <si>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</si>
  <si>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</si>
  <si>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</si>
  <si>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</si>
  <si>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</si>
  <si>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</si>
  <si>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</si>
  <si>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</si>
  <si>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</si>
  <si>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</si>
  <si>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</si>
  <si>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</si>
  <si>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</si>
  <si>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</si>
  <si>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</si>
  <si>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</si>
  <si>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</si>
  <si>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</si>
  <si>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</si>
  <si>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</si>
  <si>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</si>
  <si>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</si>
  <si>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</si>
  <si>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</si>
  <si>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</si>
  <si>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</si>
  <si>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</si>
  <si>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</si>
  <si>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</si>
  <si>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</si>
  <si>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</si>
  <si>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</si>
  <si>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</si>
  <si>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</si>
  <si>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</si>
  <si>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</si>
  <si>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</si>
  <si>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</si>
  <si>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</si>
  <si>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</si>
  <si>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</si>
  <si>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</si>
  <si>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</si>
  <si>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</si>
  <si>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</si>
  <si>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</si>
  <si>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</si>
  <si>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</si>
  <si>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</si>
  <si>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</si>
  <si>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</si>
  <si>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</si>
  <si>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</si>
  <si>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</si>
  <si>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</si>
  <si>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</si>
  <si>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</si>
  <si>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</si>
  <si>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</si>
  <si>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</si>
  <si>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</si>
  <si>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</si>
  <si>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</si>
  <si>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</si>
  <si>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</si>
  <si>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</si>
  <si>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</si>
  <si>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</si>
  <si>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</si>
  <si>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</si>
  <si>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</si>
  <si>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</si>
  <si>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</si>
  <si>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</si>
  <si>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</si>
  <si>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</si>
  <si>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</si>
  <si>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</si>
  <si>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</si>
  <si>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</si>
  <si>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</si>
  <si>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</si>
  <si>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</si>
  <si>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</si>
  <si>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</si>
  <si>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</si>
  <si>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</si>
  <si>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</si>
  <si>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</si>
  <si>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</si>
  <si>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</si>
  <si>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</si>
  <si>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</si>
  <si>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</si>
  <si>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</si>
  <si>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</si>
  <si>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</si>
  <si>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</si>
  <si>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</si>
  <si>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</si>
  <si>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</si>
  <si>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</si>
  <si>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</si>
  <si>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</si>
  <si>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</si>
  <si>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</si>
  <si>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</si>
  <si>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</si>
  <si>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</si>
  <si>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</si>
  <si>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</si>
  <si>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</si>
  <si>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</si>
  <si>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</si>
  <si>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</si>
  <si>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</si>
  <si>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</si>
  <si>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</si>
  <si>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</si>
  <si>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</si>
  <si>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</si>
  <si>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</si>
  <si>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</si>
  <si>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</si>
  <si>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</si>
  <si>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</si>
  <si>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</si>
  <si>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</si>
  <si>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</si>
  <si>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</si>
  <si>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</si>
  <si>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</si>
  <si>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</si>
  <si>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</si>
  <si>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</si>
  <si>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</si>
  <si>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</si>
  <si>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</si>
  <si>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</si>
  <si>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</si>
  <si>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</si>
  <si>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</si>
  <si>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</si>
  <si>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</si>
  <si>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</si>
  <si>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</si>
  <si>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</si>
  <si>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</si>
  <si>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</si>
  <si>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</si>
  <si>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</si>
  <si>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</si>
  <si>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</si>
  <si>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</si>
  <si>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</si>
  <si>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</si>
  <si>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</si>
  <si>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</si>
  <si>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</si>
  <si>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</si>
  <si>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</si>
  <si>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</si>
  <si>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</si>
  <si>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</si>
  <si>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</si>
  <si>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</si>
  <si>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</si>
  <si>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</si>
  <si>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</si>
  <si>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</si>
  <si>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</si>
  <si>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</si>
  <si>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</si>
  <si>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</si>
  <si>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</si>
  <si>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</si>
  <si>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</si>
  <si>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</si>
  <si>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</si>
  <si>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</si>
  <si>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</si>
  <si>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</si>
  <si>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</si>
  <si>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</si>
  <si>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</si>
  <si>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</si>
  <si>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</si>
  <si>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</si>
  <si>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</si>
  <si>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</si>
  <si>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</si>
  <si>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</si>
  <si>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</si>
  <si>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</si>
  <si>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</si>
  <si>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</si>
  <si>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</si>
  <si>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</si>
  <si>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</si>
  <si>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</si>
  <si>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</si>
  <si>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</si>
  <si>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</si>
  <si>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</si>
  <si>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</si>
  <si>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</si>
  <si>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</si>
  <si>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</si>
  <si>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</si>
  <si>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</si>
  <si>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</si>
  <si>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</si>
  <si>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</si>
  <si>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</si>
  <si>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</si>
  <si>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</si>
  <si>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</si>
  <si>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</si>
  <si>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</si>
  <si>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</si>
  <si>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</si>
  <si>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</si>
  <si>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</si>
  <si>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</si>
  <si>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</si>
  <si>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</si>
  <si>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</si>
  <si>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</si>
  <si>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</si>
  <si>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</si>
  <si>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</si>
  <si>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</si>
  <si>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</si>
  <si>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</si>
  <si>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</si>
  <si>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</si>
  <si>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</si>
  <si>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</si>
  <si>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</si>
  <si>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</si>
  <si>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</si>
  <si>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</si>
  <si>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</si>
  <si>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</si>
  <si>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</si>
  <si>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</si>
  <si>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</si>
  <si>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</si>
  <si>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</si>
  <si>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</si>
  <si>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</si>
  <si>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</si>
  <si>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</si>
  <si>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</si>
  <si>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</si>
  <si>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</si>
  <si>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</si>
  <si>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</si>
  <si>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</si>
  <si>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</si>
  <si>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</si>
  <si>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</si>
  <si>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</si>
  <si>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</si>
  <si>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</si>
  <si>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</si>
  <si>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</si>
  <si>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</si>
  <si>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</si>
  <si>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</si>
  <si>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</si>
  <si>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</si>
  <si>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</si>
  <si>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</si>
  <si>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</si>
  <si>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</si>
  <si>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</si>
  <si>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</si>
  <si>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</si>
  <si>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</si>
  <si>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</si>
  <si>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</si>
  <si>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</si>
  <si>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</si>
  <si>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</si>
  <si>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</si>
  <si>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</si>
  <si>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</si>
  <si>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</si>
  <si>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</si>
  <si>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</si>
  <si>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</si>
  <si>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</si>
  <si>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</si>
  <si>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</si>
  <si>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</si>
  <si>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</si>
  <si>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</si>
  <si>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</si>
  <si>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</si>
  <si>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</si>
  <si>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</si>
  <si>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</si>
  <si>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</si>
  <si>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</si>
  <si>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</si>
  <si>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</si>
  <si>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</si>
  <si>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</si>
  <si>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</si>
  <si>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</si>
  <si>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</si>
  <si>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</si>
  <si>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</si>
  <si>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</si>
  <si>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</si>
  <si>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</si>
  <si>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</si>
  <si>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</si>
  <si>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</si>
  <si>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</si>
  <si>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</si>
  <si>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</si>
  <si>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</si>
  <si>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</si>
  <si>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</si>
  <si>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</si>
  <si>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</si>
  <si>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</si>
  <si>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</si>
  <si>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</si>
  <si>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</si>
  <si>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</si>
  <si>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</si>
  <si>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</si>
  <si>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</si>
  <si>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</si>
  <si>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</si>
  <si>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</si>
  <si>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</si>
  <si>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</si>
  <si>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</si>
  <si>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</si>
  <si>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</si>
  <si>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</si>
  <si>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</si>
  <si>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</si>
  <si>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</si>
  <si>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</si>
  <si>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</si>
  <si>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</si>
  <si>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</si>
  <si>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</si>
  <si>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</si>
  <si>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</si>
  <si>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</si>
  <si>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</si>
  <si>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</si>
  <si>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</si>
  <si>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</si>
  <si>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</si>
  <si>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</si>
  <si>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</si>
  <si>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</si>
  <si>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</si>
  <si>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</si>
  <si>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</si>
  <si>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</si>
  <si>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</si>
  <si>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</si>
  <si>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</si>
  <si>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</si>
  <si>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</si>
  <si>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</si>
  <si>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</si>
  <si>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</si>
  <si>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</si>
  <si>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</si>
  <si>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</si>
  <si>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</si>
  <si>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</si>
  <si>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</si>
  <si>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</si>
  <si>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</si>
  <si>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</si>
  <si>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</si>
  <si>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</si>
  <si>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</si>
  <si>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</si>
  <si>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</si>
  <si>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</si>
  <si>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</si>
  <si>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</si>
  <si>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</si>
  <si>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</si>
  <si>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</si>
  <si>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</si>
  <si>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</si>
  <si>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</si>
  <si>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</si>
  <si>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</si>
  <si>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</si>
  <si>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</si>
  <si>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</si>
  <si>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</si>
  <si>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</si>
  <si>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</si>
  <si>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</si>
  <si>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</si>
  <si>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</si>
  <si>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</si>
  <si>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</si>
  <si>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</si>
  <si>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</si>
  <si>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</si>
  <si>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</si>
  <si>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</si>
  <si>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</si>
  <si>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</si>
  <si>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</si>
  <si>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</si>
  <si>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</si>
  <si>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</si>
  <si>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</si>
  <si>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</si>
  <si>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</si>
  <si>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</si>
  <si>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</si>
  <si>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</si>
  <si>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</si>
  <si>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</si>
  <si>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</si>
  <si>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</si>
  <si>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</si>
  <si>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</si>
  <si>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</si>
  <si>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</si>
  <si>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</si>
  <si>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</si>
  <si>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</si>
  <si>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</si>
  <si>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</si>
  <si>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</si>
  <si>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</si>
  <si>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</si>
  <si>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</si>
  <si>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</si>
  <si>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</si>
  <si>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</si>
  <si>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</si>
  <si>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</si>
  <si>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</si>
  <si>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</si>
  <si>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</si>
  <si>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</si>
  <si>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</si>
  <si>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</si>
  <si>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</si>
  <si>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</si>
  <si>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</si>
  <si>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</si>
  <si>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</si>
  <si>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</si>
  <si>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</si>
  <si>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</si>
  <si>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</si>
  <si>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</si>
  <si>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</si>
  <si>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</si>
  <si>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</si>
  <si>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</si>
  <si>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</si>
  <si>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</si>
  <si>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</si>
  <si>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</si>
  <si>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</si>
  <si>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</si>
  <si>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</si>
  <si>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</si>
  <si>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</si>
  <si>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</si>
  <si>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</si>
  <si>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</si>
  <si>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</si>
  <si>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</si>
  <si>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</si>
  <si>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</si>
  <si>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</si>
  <si>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</si>
  <si>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</si>
  <si>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</si>
  <si>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</si>
  <si>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</si>
  <si>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</si>
  <si>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</si>
  <si>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</si>
  <si>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</si>
  <si>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</si>
  <si>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</si>
  <si>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</si>
  <si>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</si>
  <si>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</si>
  <si>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</si>
  <si>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</si>
  <si>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</si>
  <si>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</si>
  <si>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</si>
  <si>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</si>
  <si>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</si>
  <si>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</si>
  <si>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</si>
  <si>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</si>
  <si>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</si>
  <si>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</si>
  <si>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</si>
  <si>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</si>
  <si>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</si>
  <si>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</si>
  <si>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</si>
  <si>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</si>
  <si>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</si>
  <si>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</si>
  <si>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</si>
  <si>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</si>
  <si>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</si>
  <si>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</si>
  <si>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</si>
  <si>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</si>
  <si>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</si>
  <si>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</si>
  <si>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</si>
  <si>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</si>
  <si>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</si>
  <si>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</si>
  <si>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</si>
  <si>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</si>
  <si>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</si>
  <si>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</si>
  <si>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</si>
  <si>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</si>
  <si>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</si>
  <si>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</si>
  <si>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</si>
  <si>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</si>
  <si>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</si>
  <si>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</si>
  <si>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</si>
  <si>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</si>
  <si>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</si>
  <si>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</si>
  <si>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</si>
  <si>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</si>
  <si>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</si>
  <si>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</si>
  <si>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</si>
  <si>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</si>
  <si>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</si>
  <si>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</si>
  <si>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</si>
  <si>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</si>
  <si>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</si>
  <si>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</si>
  <si>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</si>
  <si>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</si>
  <si>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</si>
  <si>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</si>
  <si>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</si>
  <si>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</si>
  <si>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</si>
  <si>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</si>
  <si>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</si>
  <si>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</si>
  <si>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</si>
  <si>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</si>
  <si>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</si>
  <si>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</si>
  <si>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</si>
  <si>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</si>
  <si>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</si>
  <si>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</si>
  <si>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</si>
  <si>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</si>
  <si>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</si>
  <si>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</si>
  <si>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</si>
  <si>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</si>
  <si>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</si>
  <si>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</si>
  <si>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</si>
  <si>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</si>
  <si>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</si>
  <si>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</si>
  <si>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</si>
  <si>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</si>
  <si>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</si>
  <si>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</si>
  <si>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</si>
  <si>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</si>
  <si>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</si>
  <si>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</si>
  <si>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</si>
  <si>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</si>
  <si>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</si>
  <si>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</si>
  <si>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</si>
  <si>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</si>
  <si>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</si>
  <si>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</si>
  <si>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</si>
  <si>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</si>
  <si>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</si>
  <si>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</si>
  <si>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</si>
  <si>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</si>
  <si>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</si>
  <si>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</si>
  <si>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</si>
  <si>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</si>
  <si>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</si>
  <si>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</si>
  <si>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</si>
  <si>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</si>
  <si>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</si>
  <si>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</si>
  <si>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</si>
  <si>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</si>
  <si>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</si>
  <si>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</si>
  <si>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</si>
  <si>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</si>
  <si>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</si>
  <si>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</si>
  <si>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</si>
  <si>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</si>
  <si>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</si>
  <si>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</si>
  <si>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</si>
  <si>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</si>
  <si>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</si>
  <si>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</si>
  <si>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</si>
  <si>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</si>
  <si>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</si>
  <si>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</si>
  <si>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</si>
  <si>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</si>
  <si>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</si>
  <si>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</si>
  <si>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</si>
  <si>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</si>
  <si>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</si>
  <si>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</si>
  <si>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</si>
  <si>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</si>
  <si>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</si>
  <si>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</si>
  <si>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</si>
  <si>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</si>
  <si>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</si>
  <si>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</si>
  <si>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</si>
  <si>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</si>
  <si>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</si>
  <si>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</si>
  <si>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</si>
  <si>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</si>
  <si>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</si>
  <si>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</si>
  <si>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</si>
  <si>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</si>
  <si>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</si>
  <si>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</si>
  <si>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</si>
  <si>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</si>
  <si>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</si>
  <si>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</si>
  <si>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</si>
  <si>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</si>
  <si>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</si>
  <si>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</si>
  <si>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</si>
  <si>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</si>
  <si>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</si>
  <si>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</si>
  <si>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</si>
  <si>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</si>
  <si>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</si>
  <si>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</si>
  <si>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</si>
  <si>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</si>
  <si>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</si>
  <si>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</si>
  <si>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</si>
  <si>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</si>
  <si>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</si>
  <si>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</si>
  <si>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</si>
  <si>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</si>
  <si>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</si>
  <si>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</si>
  <si>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</si>
  <si>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</si>
  <si>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</si>
  <si>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</si>
  <si>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</si>
  <si>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</si>
  <si>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</si>
  <si>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</si>
  <si>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</si>
  <si>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</si>
  <si>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</si>
  <si>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</si>
  <si>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</si>
  <si>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</si>
  <si>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</si>
  <si>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</si>
  <si>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</si>
  <si>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</si>
  <si>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</si>
  <si>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</si>
  <si>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</si>
  <si>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</si>
  <si>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</si>
  <si>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</si>
  <si>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</si>
  <si>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</si>
  <si>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</si>
  <si>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</si>
  <si>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</si>
  <si>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</si>
  <si>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</si>
  <si>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</si>
  <si>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</si>
  <si>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</si>
  <si>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</si>
  <si>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</si>
  <si>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</si>
  <si>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</si>
  <si>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</si>
  <si>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</si>
  <si>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</si>
  <si>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</si>
  <si>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</si>
  <si>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</si>
  <si>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</si>
  <si>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</si>
  <si>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</si>
  <si>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</si>
  <si>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</si>
  <si>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</si>
  <si>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</si>
  <si>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</si>
  <si>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</si>
  <si>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</si>
  <si>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</si>
  <si>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</si>
  <si>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</si>
  <si>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</si>
  <si>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</si>
  <si>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</si>
  <si>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</si>
  <si>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</si>
  <si>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</si>
  <si>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</si>
  <si>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</si>
  <si>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</si>
  <si>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</si>
  <si>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</si>
  <si>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</si>
  <si>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</si>
  <si>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</si>
  <si>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</si>
  <si>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</si>
  <si>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</si>
  <si>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</si>
  <si>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</si>
  <si>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</si>
  <si>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</si>
  <si>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</si>
  <si>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</si>
  <si>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</si>
  <si>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</si>
  <si>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</si>
  <si>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</si>
  <si>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</si>
  <si>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</si>
  <si>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</si>
  <si>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</si>
  <si>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</si>
  <si>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</si>
  <si>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</si>
  <si>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</si>
  <si>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</si>
  <si>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</si>
  <si>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</si>
  <si>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</si>
  <si>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</si>
  <si>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</si>
  <si>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</si>
  <si>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</si>
  <si>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</si>
  <si>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</si>
  <si>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</si>
  <si>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</si>
  <si>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</si>
  <si>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</si>
  <si>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</si>
  <si>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</si>
  <si>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</si>
  <si>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</si>
  <si>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</si>
  <si>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</si>
  <si>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</si>
  <si>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</si>
  <si>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</si>
  <si>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</si>
  <si>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</si>
  <si>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</si>
  <si>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</si>
  <si>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</si>
  <si>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</si>
  <si>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</si>
  <si>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</si>
  <si>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</si>
  <si>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</si>
  <si>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</si>
  <si>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</si>
  <si>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</si>
  <si>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</si>
  <si>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</si>
  <si>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</si>
  <si>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</si>
  <si>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</si>
  <si>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</si>
  <si>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</si>
  <si>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</si>
  <si>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</si>
  <si>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</si>
  <si>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</si>
  <si>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</si>
  <si>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</si>
  <si>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</si>
  <si>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</si>
  <si>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</si>
  <si>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</si>
  <si>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</si>
  <si>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</si>
  <si>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</si>
  <si>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</si>
  <si>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</si>
  <si>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</si>
  <si>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</si>
  <si>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</si>
  <si>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</si>
  <si>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</si>
  <si>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</si>
  <si>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</si>
  <si>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</si>
  <si>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</si>
  <si>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</si>
  <si>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</si>
  <si>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</si>
  <si>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</si>
  <si>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</si>
  <si>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</si>
  <si>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</si>
  <si>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</si>
  <si>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</si>
  <si>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</si>
  <si>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</si>
  <si>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</si>
  <si>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</si>
  <si>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</si>
  <si>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</si>
  <si>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</si>
  <si>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</si>
  <si>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</si>
  <si>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</si>
  <si>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</si>
  <si>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</si>
  <si>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</si>
  <si>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</si>
  <si>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</si>
  <si>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</si>
  <si>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</si>
  <si>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</si>
  <si>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</si>
  <si>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</si>
  <si>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</si>
  <si>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</si>
  <si>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</si>
  <si>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</si>
  <si>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</si>
  <si>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</si>
  <si>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</si>
  <si>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</si>
  <si>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</si>
  <si>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</si>
  <si>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</si>
  <si>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</si>
  <si>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</si>
  <si>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</si>
  <si>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</si>
  <si>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</si>
  <si>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</si>
  <si>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</si>
  <si>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</si>
  <si>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</si>
  <si>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</si>
  <si>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</si>
  <si>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</si>
  <si>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</si>
  <si>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</si>
  <si>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</si>
  <si>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</si>
  <si>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</si>
  <si>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</si>
  <si>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</si>
  <si>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</si>
  <si>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</si>
  <si>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</si>
  <si>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</si>
  <si>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</si>
  <si>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</si>
  <si>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</si>
  <si>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</si>
  <si>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</si>
  <si>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</si>
  <si>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</si>
  <si>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</si>
  <si>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</si>
  <si>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</si>
  <si>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</si>
  <si>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</si>
  <si>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</si>
  <si>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</si>
  <si>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</si>
  <si>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</si>
  <si>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</si>
  <si>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</si>
  <si>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</si>
  <si>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</si>
  <si>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</si>
  <si>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</si>
  <si>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</si>
  <si>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</si>
  <si>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</si>
  <si>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</si>
  <si>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</si>
  <si>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</si>
  <si>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</si>
  <si>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</si>
  <si>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</si>
  <si>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</si>
  <si>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</si>
  <si>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</si>
  <si>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</si>
  <si>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</si>
  <si>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</si>
  <si>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</si>
  <si>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</si>
  <si>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</si>
  <si>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</si>
  <si>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</si>
  <si>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</si>
  <si>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</si>
  <si>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</si>
  <si>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</si>
  <si>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</si>
  <si>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</si>
  <si>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</si>
  <si>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</si>
  <si>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</si>
  <si>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</si>
  <si>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</si>
  <si>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</si>
  <si>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</si>
  <si>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</si>
  <si>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</si>
  <si>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</si>
  <si>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</si>
  <si>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</si>
  <si>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</si>
  <si>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</si>
  <si>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</si>
  <si>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</si>
  <si>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</si>
  <si>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</si>
  <si>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</si>
  <si>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</si>
  <si>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</si>
  <si>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</si>
  <si>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</si>
  <si>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</si>
  <si>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</si>
  <si>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</si>
  <si>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</si>
  <si>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</si>
  <si>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</si>
  <si>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</si>
  <si>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</si>
  <si>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</si>
  <si>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</si>
  <si>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</si>
  <si>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</si>
  <si>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</si>
  <si>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</si>
  <si>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</si>
  <si>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</si>
  <si>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</si>
  <si>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</si>
  <si>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</si>
  <si>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</si>
  <si>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</si>
  <si>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</si>
  <si>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</si>
  <si>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</si>
  <si>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</si>
  <si>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</si>
  <si>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</si>
  <si>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</si>
  <si>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</si>
  <si>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</si>
  <si>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</si>
  <si>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</si>
  <si>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</si>
  <si>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</si>
  <si>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</si>
  <si>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</si>
  <si>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</si>
  <si>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</si>
  <si>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</si>
  <si>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</si>
  <si>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</si>
  <si>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</si>
  <si>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</si>
  <si>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</si>
  <si>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</si>
  <si>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</si>
  <si>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</si>
  <si>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</si>
  <si>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</si>
  <si>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</si>
  <si>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</si>
  <si>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</si>
  <si>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</si>
  <si>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</si>
  <si>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</si>
  <si>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</si>
  <si>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</si>
  <si>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</si>
  <si>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</si>
  <si>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</si>
  <si>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</si>
  <si>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</si>
  <si>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</si>
  <si>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</si>
  <si>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</si>
  <si>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</si>
  <si>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</si>
  <si>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</si>
  <si>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</si>
  <si>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</si>
  <si>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</si>
  <si>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</si>
  <si>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</si>
  <si>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</si>
  <si>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</si>
  <si>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</si>
  <si>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</si>
  <si>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</si>
  <si>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</si>
  <si>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</si>
  <si>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</si>
  <si>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</si>
  <si>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</si>
  <si>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</si>
  <si>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</si>
  <si>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</si>
  <si>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</si>
  <si>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</si>
  <si>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</si>
  <si>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</si>
  <si>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</si>
  <si>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</si>
  <si>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</si>
  <si>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</si>
  <si>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</si>
  <si>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</si>
  <si>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</si>
  <si>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</si>
  <si>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</si>
  <si>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</si>
  <si>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</si>
  <si>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</si>
  <si>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</si>
  <si>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</si>
  <si>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</si>
  <si>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</si>
  <si>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</si>
  <si>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</si>
  <si>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</si>
  <si>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</si>
  <si>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</si>
  <si>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</si>
  <si>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</si>
  <si>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</si>
  <si>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</si>
  <si>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</si>
  <si>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</si>
  <si>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</si>
  <si>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</si>
  <si>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</si>
  <si>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</si>
  <si>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</si>
  <si>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</si>
  <si>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</si>
  <si>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</si>
  <si>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</si>
  <si>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</si>
  <si>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</si>
  <si>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</si>
  <si>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</si>
  <si>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</si>
  <si>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</si>
  <si>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</si>
  <si>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</si>
  <si>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</si>
  <si>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</si>
  <si>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</si>
  <si>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</si>
  <si>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</si>
  <si>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</si>
  <si>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</si>
  <si>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</si>
  <si>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</si>
  <si>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</si>
  <si>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</si>
  <si>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</si>
  <si>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</si>
  <si>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</si>
  <si>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</si>
  <si>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</si>
  <si>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</si>
  <si>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</si>
  <si>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</si>
  <si>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</si>
  <si>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</si>
  <si>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</si>
  <si>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</si>
  <si>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</si>
  <si>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</si>
  <si>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</si>
  <si>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</si>
  <si>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</si>
  <si>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</si>
  <si>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</si>
  <si>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</si>
  <si>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</si>
  <si>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</si>
  <si>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</si>
  <si>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</si>
  <si>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</si>
  <si>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</si>
  <si>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</si>
  <si>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</si>
  <si>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</si>
  <si>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</si>
  <si>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</si>
  <si>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</si>
  <si>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</si>
  <si>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</si>
  <si>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</si>
  <si>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</si>
  <si>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</si>
  <si>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</si>
  <si>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</si>
  <si>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</si>
  <si>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</si>
  <si>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</si>
  <si>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</si>
  <si>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</si>
  <si>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</si>
  <si>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</si>
  <si>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</si>
  <si>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</si>
  <si>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</si>
  <si>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</si>
  <si>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</si>
  <si>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</si>
  <si>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</si>
  <si>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</si>
  <si>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</si>
  <si>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</si>
  <si>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</si>
  <si>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</si>
  <si>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</si>
  <si>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</si>
  <si>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</si>
  <si>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</si>
  <si>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</si>
  <si>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</si>
  <si>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</si>
  <si>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</si>
  <si>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</si>
  <si>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</si>
  <si>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</si>
  <si>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</si>
  <si>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</si>
  <si>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</si>
  <si>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</si>
  <si>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</si>
  <si>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</si>
  <si>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</si>
  <si>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</si>
  <si>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</si>
  <si>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</si>
  <si>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</si>
  <si>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</si>
  <si>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</si>
  <si>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</si>
  <si>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</si>
  <si>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</si>
  <si>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</si>
  <si>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</si>
  <si>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</si>
  <si>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</si>
  <si>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</si>
  <si>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</si>
  <si>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</si>
  <si>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</si>
  <si>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</si>
  <si>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</si>
  <si>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</si>
  <si>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</si>
  <si>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</si>
  <si>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</si>
  <si>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</si>
  <si>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</si>
  <si>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</si>
  <si>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</si>
  <si>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</si>
  <si>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</si>
  <si>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</si>
  <si>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</si>
  <si>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</si>
  <si>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</si>
  <si>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</si>
  <si>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</si>
  <si>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</si>
  <si>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</si>
  <si>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</si>
  <si>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</si>
  <si>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</si>
  <si>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</si>
  <si>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</si>
  <si>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</si>
  <si>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</si>
  <si>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</si>
  <si>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</si>
  <si>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</si>
  <si>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</si>
  <si>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</si>
  <si>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</si>
  <si>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</si>
  <si>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</si>
  <si>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</si>
  <si>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</si>
  <si>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</si>
  <si>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</si>
  <si>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</si>
  <si>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</si>
  <si>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</si>
  <si>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</si>
  <si>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</si>
  <si>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</si>
  <si>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</si>
  <si>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</si>
  <si>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</si>
  <si>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</si>
  <si>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</si>
  <si>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</si>
  <si>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</si>
  <si>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</si>
  <si>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</si>
  <si>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</si>
  <si>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</si>
  <si>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</si>
  <si>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</si>
  <si>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</si>
  <si>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</si>
  <si>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</si>
  <si>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</si>
  <si>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</si>
  <si>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</si>
  <si>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</si>
  <si>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</si>
  <si>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</si>
  <si>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</si>
  <si>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</si>
  <si>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</si>
  <si>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</si>
  <si>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</si>
  <si>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</si>
  <si>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</si>
  <si>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</si>
  <si>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</si>
  <si>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</si>
  <si>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</si>
  <si>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</si>
  <si>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</si>
  <si>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</si>
  <si>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</si>
  <si>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</si>
  <si>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</si>
  <si>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</si>
  <si>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</si>
  <si>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</si>
  <si>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</si>
  <si>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</si>
  <si>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</si>
  <si>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</si>
  <si>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</si>
  <si>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</si>
  <si>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</si>
  <si>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</si>
  <si>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</si>
  <si>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</si>
  <si>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</si>
  <si>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</si>
  <si>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</si>
  <si>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</si>
  <si>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</si>
  <si>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</si>
  <si>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</si>
  <si>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</si>
  <si>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</si>
  <si>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</si>
  <si>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</si>
  <si>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</si>
  <si>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</si>
  <si>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</si>
  <si>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</si>
  <si>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</si>
  <si>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</si>
  <si>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</si>
  <si>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</si>
  <si>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</si>
  <si>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</si>
  <si>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</si>
  <si>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</si>
  <si>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</si>
  <si>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</si>
  <si>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</si>
  <si>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</si>
  <si>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</si>
  <si>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</si>
  <si>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</si>
  <si>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</si>
  <si>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</si>
  <si>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</si>
  <si>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</si>
  <si>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</si>
  <si>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</si>
  <si>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</si>
  <si>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</si>
  <si>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</si>
  <si>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</si>
  <si>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</si>
  <si>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</si>
  <si>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</si>
  <si>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</si>
  <si>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</si>
  <si>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</si>
  <si>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</si>
  <si>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</si>
  <si>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</si>
  <si>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</si>
  <si>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</si>
  <si>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</si>
  <si>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</si>
  <si>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</si>
  <si>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</si>
  <si>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</si>
  <si>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</si>
  <si>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</si>
  <si>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</si>
  <si>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</si>
  <si>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</si>
  <si>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</si>
  <si>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</si>
  <si>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</si>
  <si>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</si>
  <si>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</si>
  <si>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</si>
  <si>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</si>
  <si>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</si>
  <si>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</si>
  <si>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</si>
  <si>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</si>
  <si>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</si>
  <si>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</si>
  <si>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</si>
  <si>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</si>
  <si>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</si>
  <si>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</si>
  <si>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</si>
  <si>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</si>
  <si>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</si>
  <si>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</si>
  <si>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</si>
  <si>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</si>
  <si>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</si>
  <si>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</si>
  <si>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</si>
  <si>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</si>
  <si>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</si>
  <si>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</si>
  <si>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</si>
  <si>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</si>
  <si>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</si>
  <si>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</si>
  <si>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</si>
  <si>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</si>
  <si>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</si>
  <si>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</si>
  <si>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</si>
  <si>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</si>
  <si>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</si>
  <si>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</si>
  <si>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</si>
  <si>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</si>
  <si>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</si>
  <si>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</si>
  <si>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</si>
  <si>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</si>
  <si>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</si>
  <si>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</si>
  <si>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</si>
  <si>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</si>
  <si>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</si>
  <si>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</si>
  <si>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</si>
  <si>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</si>
  <si>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</si>
  <si>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</si>
  <si>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</si>
  <si>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</si>
  <si>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</si>
  <si>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</si>
  <si>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</si>
  <si>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</si>
  <si>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</si>
  <si>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</si>
  <si>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</si>
  <si>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</si>
  <si>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</si>
  <si>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</si>
  <si>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</si>
  <si>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</si>
  <si>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</si>
  <si>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</si>
  <si>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</si>
  <si>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</si>
  <si>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</si>
  <si>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</si>
  <si>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</si>
  <si>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</si>
  <si>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</si>
  <si>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</si>
  <si>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</si>
  <si>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</si>
  <si>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</si>
  <si>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</si>
  <si>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</si>
  <si>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</si>
  <si>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</si>
  <si>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</si>
  <si>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</si>
  <si>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</si>
  <si>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</si>
  <si>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</si>
  <si>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</si>
  <si>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</si>
  <si>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</si>
  <si>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</si>
  <si>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</si>
  <si>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</si>
  <si>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</si>
  <si>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</si>
  <si>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</si>
  <si>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</si>
  <si>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</si>
  <si>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</si>
  <si>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</si>
  <si>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</si>
  <si>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</si>
  <si>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</si>
  <si>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</si>
  <si>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</si>
  <si>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</si>
  <si>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</si>
  <si>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</si>
  <si>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</si>
  <si>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</si>
  <si>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</si>
  <si>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</si>
  <si>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</si>
  <si>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</si>
  <si>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</si>
  <si>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</si>
  <si>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</si>
  <si>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</si>
  <si>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</si>
  <si>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</si>
  <si>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</si>
  <si>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</si>
  <si>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</si>
  <si>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</si>
  <si>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</si>
  <si>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</si>
  <si>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</si>
  <si>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</si>
  <si>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</si>
  <si>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</si>
  <si>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</si>
  <si>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</si>
  <si>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</si>
  <si>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</si>
  <si>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</si>
  <si>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</si>
  <si>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</si>
  <si>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</si>
  <si>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</si>
  <si>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</si>
  <si>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</si>
  <si>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</si>
  <si>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</si>
  <si>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</si>
  <si>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</si>
  <si>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</si>
  <si>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</si>
  <si>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</si>
  <si>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</si>
  <si>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</si>
  <si>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</si>
  <si>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</si>
  <si>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</si>
  <si>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</si>
  <si>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</si>
  <si>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</si>
  <si>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</si>
  <si>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</si>
  <si>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</si>
  <si>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</si>
  <si>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</si>
  <si>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</si>
  <si>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</si>
  <si>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</si>
  <si>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</si>
  <si>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</si>
  <si>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</si>
  <si>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</si>
  <si>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</si>
  <si>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</si>
  <si>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</si>
  <si>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</si>
  <si>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</si>
  <si>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</si>
  <si>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</si>
  <si>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</si>
  <si>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</si>
  <si>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</si>
  <si>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</si>
  <si>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</si>
  <si>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</si>
  <si>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</si>
  <si>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</si>
  <si>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</si>
  <si>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</si>
  <si>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</si>
  <si>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</si>
  <si>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</si>
  <si>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</si>
  <si>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</si>
  <si>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</si>
  <si>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</si>
  <si>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</si>
  <si>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</si>
  <si>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</si>
  <si>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</si>
  <si>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</si>
  <si>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</si>
  <si>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</si>
  <si>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</si>
  <si>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</si>
  <si>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</si>
  <si>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</si>
  <si>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</si>
  <si>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</si>
  <si>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</si>
  <si>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</si>
  <si>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</si>
  <si>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</si>
  <si>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</si>
  <si>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</si>
  <si>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</si>
  <si>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</si>
  <si>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</si>
  <si>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</si>
  <si>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</si>
  <si>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</si>
  <si>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</si>
  <si>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</si>
  <si>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</si>
  <si>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</si>
  <si>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</si>
  <si>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</si>
  <si>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</si>
  <si>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</si>
  <si>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</si>
  <si>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</si>
  <si>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</si>
  <si>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</si>
  <si>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</si>
  <si>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</si>
  <si>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</si>
  <si>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</si>
  <si>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</si>
  <si>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</si>
  <si>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</si>
  <si>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</si>
  <si>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</si>
  <si>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</si>
  <si>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</si>
  <si>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</si>
  <si>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</si>
  <si>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</si>
  <si>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</si>
  <si>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</si>
  <si>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</si>
  <si>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</si>
  <si>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</si>
  <si>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</si>
  <si>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</si>
  <si>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</si>
  <si>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</si>
  <si>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</si>
  <si>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</si>
  <si>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</si>
  <si>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</si>
  <si>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</si>
  <si>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</si>
  <si>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</si>
  <si>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</si>
  <si>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</si>
  <si>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</si>
  <si>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</si>
  <si>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</si>
  <si>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</si>
  <si>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</si>
  <si>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</si>
  <si>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</si>
  <si>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</si>
  <si>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</si>
  <si>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</si>
  <si>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</si>
  <si>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</si>
  <si>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</si>
  <si>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</si>
  <si>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</si>
  <si>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</si>
  <si>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</si>
  <si>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</si>
  <si>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</si>
  <si>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</si>
  <si>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</si>
  <si>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</si>
  <si>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</si>
  <si>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</si>
  <si>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</si>
  <si>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</si>
  <si>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</si>
  <si>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</si>
  <si>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</si>
  <si>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</si>
  <si>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</si>
  <si>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</si>
  <si>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</si>
  <si>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</si>
  <si>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</si>
  <si>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</si>
  <si>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</si>
  <si>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</si>
  <si>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</si>
  <si>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</si>
  <si>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</si>
  <si>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</si>
  <si>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</si>
  <si>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</si>
  <si>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</si>
  <si>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</si>
  <si>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</si>
  <si>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</si>
  <si>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</si>
  <si>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</si>
  <si>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</si>
  <si>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</si>
  <si>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</si>
  <si>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</si>
  <si>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</si>
  <si>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</si>
  <si>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</si>
  <si>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</si>
  <si>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</si>
  <si>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</si>
  <si>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</si>
  <si>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</si>
  <si>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</si>
  <si>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</si>
  <si>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</si>
  <si>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</si>
  <si>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</si>
  <si>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</si>
  <si>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</si>
  <si>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</si>
  <si>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</si>
  <si>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</si>
  <si>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</si>
  <si>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</si>
  <si>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</si>
  <si>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</si>
  <si>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</si>
  <si>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</si>
  <si>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</si>
  <si>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</si>
  <si>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</si>
  <si>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</si>
  <si>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</si>
  <si>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</si>
  <si>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</si>
  <si>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</si>
  <si>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</si>
  <si>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</si>
  <si>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</si>
  <si>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</si>
  <si>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</si>
  <si>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</si>
  <si>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</si>
  <si>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</si>
  <si>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</si>
  <si>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</si>
  <si>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</si>
  <si>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</si>
  <si>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</si>
  <si>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</si>
  <si>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</si>
  <si>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</si>
  <si>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</si>
  <si>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</si>
  <si>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</si>
  <si>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</si>
  <si>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</si>
  <si>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</si>
  <si>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</si>
  <si>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</si>
  <si>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</si>
  <si>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</si>
  <si>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</si>
  <si>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</si>
  <si>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</si>
  <si>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</si>
  <si>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</si>
  <si>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</si>
  <si>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</si>
  <si>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</si>
  <si>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</si>
  <si>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</si>
  <si>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</si>
  <si>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</si>
  <si>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</si>
  <si>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</si>
  <si>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</si>
  <si>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</si>
  <si>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</si>
  <si>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</si>
  <si>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</si>
  <si>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</si>
  <si>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</si>
  <si>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</si>
  <si>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</si>
  <si>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</si>
  <si>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</si>
  <si>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</si>
  <si>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</si>
  <si>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</si>
  <si>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</si>
  <si>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</si>
  <si>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</si>
  <si>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</si>
  <si>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</si>
  <si>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</si>
  <si>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</si>
  <si>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</si>
  <si>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</si>
  <si>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</si>
  <si>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</si>
  <si>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</si>
  <si>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</si>
  <si>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</si>
  <si>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</si>
  <si>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</si>
  <si>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</si>
  <si>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</si>
  <si>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</si>
  <si>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</si>
  <si>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</si>
  <si>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</si>
  <si>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</si>
  <si>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</si>
  <si>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</si>
  <si>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</si>
  <si>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</si>
  <si>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</si>
  <si>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</si>
  <si>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</si>
  <si>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</si>
  <si>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</si>
  <si>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</si>
  <si>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</si>
  <si>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</si>
  <si>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</si>
  <si>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</si>
  <si>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</si>
  <si>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</si>
  <si>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</si>
  <si>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</si>
  <si>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</si>
  <si>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</si>
  <si>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</si>
  <si>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</si>
  <si>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</si>
  <si>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</si>
  <si>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</si>
  <si>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</si>
  <si>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</si>
  <si>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</si>
  <si>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</si>
  <si>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</si>
  <si>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</si>
  <si>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</si>
  <si>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</si>
  <si>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</si>
  <si>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</si>
  <si>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</si>
  <si>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</si>
  <si>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</si>
  <si>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</si>
  <si>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</si>
  <si>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</si>
  <si>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</si>
  <si>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</si>
  <si>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</si>
  <si>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</si>
  <si>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</si>
  <si>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</si>
  <si>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</si>
  <si>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</si>
  <si>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</si>
  <si>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</si>
  <si>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</si>
  <si>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</si>
  <si>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</si>
  <si>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</si>
  <si>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</si>
  <si>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</si>
  <si>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</si>
  <si>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</si>
  <si>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</si>
  <si>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</si>
  <si>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</si>
  <si>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</si>
  <si>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</si>
  <si>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</si>
  <si>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</si>
  <si>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</si>
  <si>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</si>
  <si>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</si>
  <si>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</si>
  <si>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</si>
  <si>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</si>
  <si>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</si>
  <si>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</si>
  <si>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</si>
  <si>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</si>
  <si>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</si>
  <si>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</si>
  <si>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</si>
  <si>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</si>
  <si>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</si>
  <si>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</si>
  <si>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</si>
  <si>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</si>
  <si>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</si>
  <si>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</si>
  <si>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</si>
  <si>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</si>
  <si>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</si>
  <si>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</si>
  <si>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</si>
  <si>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</si>
  <si>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</si>
  <si>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</si>
  <si>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</si>
  <si>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</si>
  <si>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</si>
  <si>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</si>
  <si>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</si>
  <si>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</si>
  <si>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</si>
  <si>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</si>
  <si>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</si>
  <si>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</si>
  <si>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</si>
  <si>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</si>
  <si>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</si>
  <si>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</si>
  <si>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</si>
  <si>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</si>
  <si>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</si>
  <si>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</si>
  <si>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</si>
  <si>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</si>
  <si>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</si>
  <si>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</si>
  <si>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</si>
  <si>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</si>
  <si>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</si>
  <si>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</si>
  <si>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</si>
  <si>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</si>
  <si>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</si>
  <si>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</si>
  <si>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</si>
  <si>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</si>
  <si>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</si>
  <si>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</si>
  <si>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</si>
  <si>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</si>
  <si>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</si>
  <si>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</si>
  <si>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</si>
  <si>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</si>
  <si>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</si>
  <si>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</si>
  <si>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</si>
  <si>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</si>
  <si>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</si>
  <si>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</si>
  <si>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</si>
  <si>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</si>
  <si>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</si>
  <si>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</si>
  <si>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</si>
  <si>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</si>
  <si>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</si>
  <si>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</si>
  <si>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</si>
  <si>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</si>
  <si>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</si>
  <si>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</si>
  <si>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</si>
  <si>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</si>
  <si>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</si>
  <si>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</si>
  <si>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</si>
  <si>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</si>
  <si>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</si>
  <si>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</si>
  <si>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</si>
  <si>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</si>
  <si>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</si>
  <si>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</si>
  <si>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</si>
  <si>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</si>
  <si>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</si>
  <si>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</si>
  <si>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</si>
  <si>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</si>
  <si>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</si>
  <si>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</si>
  <si>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</si>
  <si>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</si>
  <si>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</si>
  <si>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</si>
  <si>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</si>
  <si>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</si>
  <si>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</si>
  <si>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</si>
  <si>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</si>
  <si>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</si>
  <si>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</si>
  <si>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</si>
  <si>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</si>
  <si>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</si>
  <si>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</si>
  <si>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</si>
  <si>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</si>
  <si>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</si>
  <si>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</si>
  <si>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</si>
  <si>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</si>
  <si>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</si>
  <si>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</si>
  <si>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</si>
  <si>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</si>
  <si>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</si>
  <si>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</si>
  <si>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</si>
  <si>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</si>
  <si>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</si>
  <si>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</si>
  <si>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</si>
  <si>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</si>
  <si>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</si>
  <si>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</si>
  <si>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</si>
  <si>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</si>
  <si>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</si>
  <si>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</si>
  <si>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</si>
  <si>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</si>
  <si>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</si>
  <si>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</si>
  <si>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</si>
  <si>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</si>
  <si>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</si>
  <si>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</si>
  <si>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</si>
  <si>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</si>
  <si>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</si>
  <si>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</si>
  <si>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</si>
  <si>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</si>
  <si>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</si>
  <si>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</si>
  <si>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</si>
  <si>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</si>
  <si>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</si>
  <si>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</si>
  <si>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</si>
  <si>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</si>
  <si>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</si>
  <si>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</si>
  <si>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</si>
  <si>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</si>
  <si>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</si>
  <si>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</si>
  <si>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</si>
  <si>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</si>
  <si>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</si>
  <si>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</si>
  <si>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</si>
  <si>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</si>
  <si>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</si>
  <si>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</si>
  <si>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</si>
  <si>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</si>
  <si>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</si>
  <si>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</si>
  <si>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</si>
  <si>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</si>
  <si>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</si>
  <si>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</si>
  <si>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</si>
  <si>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</si>
  <si>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</si>
  <si>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</si>
  <si>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</si>
  <si>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</si>
  <si>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</si>
  <si>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</si>
  <si>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</si>
  <si>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</si>
  <si>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</si>
  <si>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</si>
  <si>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</si>
  <si>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</si>
  <si>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</si>
  <si>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</si>
  <si>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</si>
  <si>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</si>
  <si>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</si>
  <si>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</si>
  <si>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</si>
  <si>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</si>
  <si>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</si>
  <si>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</si>
  <si>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</si>
  <si>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</si>
  <si>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</si>
  <si>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</si>
  <si>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</si>
  <si>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</si>
  <si>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</si>
  <si>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</si>
  <si>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</si>
  <si>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</si>
  <si>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</si>
  <si>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</si>
  <si>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</si>
  <si>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</si>
  <si>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</si>
  <si>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</si>
  <si>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</si>
  <si>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</si>
  <si>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</si>
  <si>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</si>
  <si>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</si>
  <si>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</si>
  <si>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</si>
  <si>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</si>
  <si>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</si>
  <si>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</si>
  <si>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</si>
  <si>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</si>
  <si>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</si>
  <si>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</si>
  <si>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</si>
  <si>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</si>
  <si>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</si>
  <si>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</si>
  <si>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</si>
  <si>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</si>
  <si>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</si>
  <si>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</si>
  <si>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</si>
  <si>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</si>
  <si>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</si>
  <si>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</si>
  <si>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</si>
  <si>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</si>
  <si>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</si>
  <si>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</si>
  <si>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</si>
  <si>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</si>
  <si>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</si>
  <si>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</si>
  <si>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</si>
  <si>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</si>
  <si>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</si>
  <si>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</si>
  <si>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</si>
  <si>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</si>
  <si>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</si>
  <si>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</si>
  <si>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</si>
  <si>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</si>
  <si>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</si>
  <si>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</si>
  <si>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</si>
  <si>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</si>
  <si>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</si>
  <si>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</si>
  <si>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</si>
  <si>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</si>
  <si>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</si>
  <si>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</si>
  <si>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</si>
  <si>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</si>
  <si>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</si>
  <si>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</si>
  <si>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</si>
  <si>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</si>
  <si>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</si>
  <si>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</si>
  <si>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</si>
  <si>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</si>
  <si>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</si>
  <si>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</si>
  <si>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</si>
  <si>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</si>
  <si>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</si>
  <si>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</si>
  <si>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</si>
  <si>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</si>
  <si>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</si>
  <si>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</si>
  <si>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</si>
  <si>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</si>
  <si>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</si>
  <si>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</si>
  <si>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</si>
  <si>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</si>
  <si>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</si>
  <si>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</si>
  <si>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</si>
  <si>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</si>
  <si>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</si>
  <si>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</si>
  <si>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</si>
  <si>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</si>
  <si>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</si>
  <si>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</si>
  <si>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</si>
  <si>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</si>
  <si>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</si>
  <si>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</si>
  <si>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</si>
  <si>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</si>
  <si>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</si>
  <si>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</si>
  <si>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</si>
  <si>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</si>
  <si>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</si>
  <si>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</si>
  <si>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</si>
  <si>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</si>
  <si>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</si>
  <si>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</si>
  <si>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</si>
  <si>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</si>
  <si>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</si>
  <si>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</si>
  <si>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</si>
  <si>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</si>
  <si>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</si>
  <si>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</si>
  <si>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</si>
  <si>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</si>
  <si>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</si>
  <si>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</si>
  <si>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</si>
  <si>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</si>
  <si>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</si>
  <si>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</si>
  <si>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</si>
  <si>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</si>
  <si>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</si>
  <si>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</si>
  <si>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</si>
  <si>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</si>
  <si>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</si>
  <si>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</si>
  <si>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</si>
  <si>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</si>
  <si>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</si>
  <si>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</si>
  <si>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</si>
  <si>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</si>
  <si>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</si>
  <si>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</si>
  <si>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</si>
  <si>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</si>
  <si>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</si>
  <si>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</si>
  <si>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</si>
  <si>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</si>
  <si>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</si>
  <si>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</si>
  <si>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</si>
  <si>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</si>
  <si>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</si>
  <si>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</si>
  <si>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</si>
  <si>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</si>
  <si>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</si>
  <si>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</si>
  <si>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</si>
  <si>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</si>
  <si>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</si>
  <si>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</si>
  <si>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</si>
  <si>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</si>
  <si>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</si>
  <si>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</si>
  <si>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</si>
  <si>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</si>
  <si>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</si>
  <si>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</si>
  <si>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</si>
  <si>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</si>
  <si>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</si>
  <si>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</si>
  <si>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</si>
  <si>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</si>
  <si>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</si>
  <si>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</si>
  <si>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</si>
  <si>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</si>
  <si>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</si>
  <si>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</si>
  <si>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</si>
  <si>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</si>
  <si>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</si>
  <si>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</si>
  <si>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</si>
  <si>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</si>
  <si>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</si>
  <si>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</si>
  <si>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</si>
  <si>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</si>
  <si>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</si>
  <si>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</si>
  <si>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</si>
  <si>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</si>
  <si>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</si>
  <si>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</si>
  <si>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</si>
  <si>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</si>
  <si>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</si>
  <si>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</si>
  <si>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</si>
  <si>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</si>
  <si>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</si>
  <si>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</si>
  <si>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</si>
  <si>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</si>
  <si>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</si>
  <si>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</si>
  <si>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</si>
  <si>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</si>
  <si>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</si>
  <si>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</si>
  <si>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</si>
  <si>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</si>
  <si>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</si>
  <si>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</si>
  <si>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</si>
  <si>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</si>
  <si>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</si>
  <si>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</si>
  <si>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</si>
  <si>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</si>
  <si>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</si>
  <si>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</si>
  <si>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</si>
  <si>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</si>
  <si>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</si>
  <si>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</si>
  <si>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</si>
  <si>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</si>
  <si>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</si>
  <si>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</si>
  <si>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</si>
  <si>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</si>
  <si>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</si>
  <si>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</si>
  <si>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</si>
  <si>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</si>
  <si>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</si>
  <si>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</si>
  <si>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</si>
  <si>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</si>
  <si>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</si>
  <si>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</si>
  <si>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</si>
  <si>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</si>
  <si>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</si>
  <si>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</si>
  <si>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</si>
  <si>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</si>
  <si>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</si>
  <si>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</si>
  <si>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</si>
  <si>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</si>
  <si>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</si>
  <si>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</si>
  <si>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</si>
  <si>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</si>
  <si>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</si>
  <si>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</si>
  <si>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</si>
  <si>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</si>
  <si>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</si>
  <si>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</si>
  <si>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</si>
  <si>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</si>
  <si>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</si>
  <si>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</si>
  <si>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</si>
  <si>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</si>
  <si>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</si>
  <si>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</si>
  <si>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</si>
  <si>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</si>
  <si>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</si>
  <si>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</si>
  <si>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</si>
  <si>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</si>
  <si>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</si>
  <si>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</si>
  <si>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</si>
  <si>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</si>
  <si>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</si>
  <si>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</si>
  <si>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</si>
  <si>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</si>
  <si>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</si>
  <si>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</si>
  <si>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</si>
  <si>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</si>
  <si>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</si>
  <si>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</si>
  <si>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</si>
  <si>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</si>
  <si>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</si>
  <si>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</si>
  <si>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</si>
  <si>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</si>
  <si>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</si>
  <si>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</si>
  <si>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</si>
  <si>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</si>
  <si>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</si>
  <si>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</si>
  <si>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</si>
  <si>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</si>
  <si>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</si>
  <si>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</si>
  <si>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</si>
  <si>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</si>
  <si>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</si>
  <si>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</si>
  <si>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</si>
  <si>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</si>
  <si>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</si>
  <si>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</si>
  <si>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</si>
  <si>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</si>
  <si>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</si>
  <si>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</si>
  <si>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</si>
  <si>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</si>
  <si>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</si>
  <si>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</si>
  <si>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</si>
  <si>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</si>
  <si>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</si>
  <si>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</si>
  <si>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</si>
  <si>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</si>
  <si>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</si>
  <si>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</si>
  <si>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</si>
  <si>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</si>
  <si>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</si>
  <si>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</si>
  <si>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</si>
  <si>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</si>
  <si>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</si>
  <si>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</si>
  <si>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</si>
  <si>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</si>
  <si>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</si>
  <si>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</si>
  <si>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</si>
  <si>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</si>
  <si>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</si>
  <si>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</si>
  <si>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</si>
  <si>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</si>
  <si>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</si>
  <si>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</si>
  <si>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</si>
  <si>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</si>
  <si>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</si>
  <si>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</si>
  <si>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</si>
  <si>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</si>
  <si>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</si>
  <si>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</si>
  <si>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</si>
  <si>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</si>
  <si>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</si>
  <si>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</si>
  <si>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</si>
  <si>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</si>
  <si>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</si>
  <si>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</si>
  <si>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</si>
  <si>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</si>
  <si>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</si>
  <si>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</si>
  <si>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</si>
  <si>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</si>
  <si>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</si>
  <si>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</si>
  <si>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</si>
  <si>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</si>
  <si>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</si>
  <si>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</si>
  <si>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</si>
  <si>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</si>
  <si>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</si>
  <si>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</si>
  <si>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</si>
  <si>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</si>
  <si>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</si>
  <si>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</si>
  <si>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</si>
  <si>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</si>
  <si>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</si>
  <si>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</si>
  <si>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</si>
  <si>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</si>
  <si>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</si>
  <si>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</si>
  <si>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</si>
  <si>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</si>
  <si>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</si>
  <si>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</si>
  <si>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</si>
  <si>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</si>
  <si>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</si>
  <si>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</si>
  <si>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</si>
  <si>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</si>
  <si>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</si>
  <si>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</si>
  <si>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</si>
  <si>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</si>
  <si>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</si>
  <si>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</si>
  <si>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</si>
  <si>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</si>
  <si>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</si>
  <si>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</si>
  <si>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</si>
  <si>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</si>
  <si>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</si>
  <si>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</si>
  <si>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</si>
  <si>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</si>
  <si>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</si>
  <si>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</si>
  <si>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</si>
  <si>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</si>
  <si>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</si>
  <si>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</si>
  <si>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</si>
  <si>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</si>
  <si>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</si>
  <si>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</si>
  <si>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</si>
  <si>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</si>
  <si>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</si>
  <si>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</si>
  <si>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</si>
  <si>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</si>
  <si>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</si>
  <si>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</si>
  <si>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</si>
  <si>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</si>
  <si>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</si>
  <si>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</si>
  <si>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</si>
  <si>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</si>
  <si>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</si>
  <si>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</si>
  <si>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</si>
  <si>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</si>
  <si>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</si>
  <si>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</si>
  <si>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</si>
  <si>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</si>
  <si>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</si>
  <si>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</si>
  <si>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</si>
  <si>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</si>
  <si>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</si>
  <si>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</si>
  <si>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</si>
  <si>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</si>
  <si>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</si>
  <si>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</si>
  <si>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</si>
  <si>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</si>
  <si>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</si>
  <si>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</si>
  <si>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</si>
  <si>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</si>
  <si>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</si>
  <si>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</si>
  <si>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</si>
  <si>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</si>
  <si>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</si>
  <si>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</si>
  <si>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</si>
  <si>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</si>
  <si>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</si>
  <si>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</si>
  <si>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</si>
  <si>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</si>
  <si>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</si>
  <si>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</si>
  <si>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</si>
  <si>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</si>
  <si>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</si>
  <si>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</si>
  <si>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</si>
  <si>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</si>
  <si>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</si>
  <si>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</si>
  <si>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</si>
  <si>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</si>
  <si>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</si>
  <si>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</si>
  <si>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</si>
  <si>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</si>
  <si>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</si>
  <si>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</si>
  <si>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</si>
  <si>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</si>
  <si>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</si>
  <si>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</si>
  <si>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</si>
  <si>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</si>
  <si>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</si>
  <si>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</si>
  <si>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</si>
  <si>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</si>
  <si>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</si>
  <si>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</si>
  <si>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</si>
  <si>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</si>
  <si>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</si>
  <si>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</si>
  <si>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</si>
  <si>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</si>
  <si>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</si>
  <si>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</si>
  <si>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</si>
  <si>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</si>
  <si>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</si>
  <si>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</si>
  <si>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</si>
  <si>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</si>
  <si>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</si>
  <si>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</si>
  <si>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</si>
  <si>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</si>
  <si>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</si>
  <si>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</si>
  <si>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</si>
  <si>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</si>
  <si>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</si>
  <si>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</si>
  <si>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</si>
  <si>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</si>
  <si>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</si>
  <si>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</si>
  <si>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</si>
  <si>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</si>
  <si>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</si>
  <si>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</si>
  <si>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</si>
  <si>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</si>
  <si>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</si>
  <si>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</si>
  <si>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</si>
  <si>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</si>
  <si>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</si>
  <si>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</si>
  <si>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</si>
  <si>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</si>
  <si>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</si>
  <si>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</si>
  <si>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</si>
  <si>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</si>
  <si>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</si>
  <si>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</si>
  <si>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</si>
  <si>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</si>
  <si>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</si>
  <si>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</si>
  <si>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</si>
  <si>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</si>
  <si>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</si>
  <si>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</si>
  <si>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</si>
  <si>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</si>
  <si>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</si>
  <si>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</si>
  <si>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</si>
  <si>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</si>
  <si>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</si>
  <si>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</si>
  <si>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</si>
  <si>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</si>
  <si>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</si>
  <si>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</si>
  <si>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</si>
  <si>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</si>
  <si>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</si>
  <si>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</si>
  <si>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</si>
  <si>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</si>
  <si>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</si>
  <si>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</si>
  <si>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</si>
  <si>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</si>
  <si>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</si>
  <si>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</si>
  <si>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</si>
  <si>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</si>
  <si>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</si>
  <si>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</si>
  <si>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</si>
  <si>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</si>
  <si>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</si>
  <si>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</si>
  <si>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</si>
  <si>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</si>
  <si>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</si>
  <si>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</si>
  <si>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</si>
  <si>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</si>
  <si>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</si>
  <si>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</si>
  <si>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</si>
  <si>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</si>
  <si>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</si>
  <si>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</si>
  <si>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</si>
  <si>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</si>
  <si>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</si>
  <si>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</si>
  <si>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</si>
  <si>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</si>
  <si>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</si>
  <si>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</si>
  <si>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</si>
  <si>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</si>
  <si>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</si>
  <si>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</si>
  <si>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</si>
  <si>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</si>
  <si>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</si>
  <si>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</si>
  <si>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</si>
  <si>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</si>
  <si>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</si>
  <si>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</si>
  <si>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</si>
  <si>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</si>
  <si>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</si>
  <si>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</si>
  <si>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</si>
  <si>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</si>
  <si>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</si>
  <si>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</si>
  <si>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</si>
  <si>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</si>
  <si>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</si>
  <si>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</si>
  <si>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</si>
  <si>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</si>
  <si>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</si>
  <si>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</si>
  <si>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</si>
  <si>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</si>
  <si>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</si>
  <si>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</si>
  <si>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</si>
  <si>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</si>
  <si>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</si>
  <si>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</si>
  <si>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</si>
  <si>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</si>
  <si>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</si>
  <si>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</si>
  <si>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</si>
  <si>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</si>
  <si>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</si>
  <si>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</si>
  <si>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</si>
  <si>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</si>
  <si>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</si>
  <si>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</si>
  <si>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</si>
  <si>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</si>
  <si>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</si>
  <si>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</si>
  <si>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</si>
  <si>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</si>
  <si>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</si>
  <si>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</si>
  <si>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</si>
  <si>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</si>
  <si>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</si>
  <si>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</si>
  <si>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</si>
  <si>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</si>
  <si>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</si>
  <si>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</si>
  <si>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</si>
  <si>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</si>
  <si>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</si>
  <si>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</si>
  <si>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</si>
  <si>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</si>
  <si>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</si>
  <si>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</si>
  <si>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</si>
  <si>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</si>
  <si>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</si>
  <si>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</si>
  <si>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</si>
  <si>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</si>
  <si>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</si>
  <si>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</si>
  <si>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</si>
  <si>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</si>
  <si>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</si>
  <si>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</si>
  <si>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</si>
  <si>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</si>
  <si>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</si>
  <si>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</si>
  <si>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</si>
  <si>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</si>
  <si>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</si>
  <si>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</si>
  <si>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</si>
  <si>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</si>
  <si>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</si>
  <si>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</si>
  <si>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</si>
  <si>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</si>
  <si>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</si>
  <si>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</si>
  <si>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</si>
  <si>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</si>
  <si>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</si>
  <si>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</si>
  <si>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</si>
  <si>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</si>
  <si>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</si>
  <si>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</si>
  <si>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</si>
  <si>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</si>
  <si>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</si>
  <si>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</si>
  <si>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</si>
  <si>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</si>
  <si>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</si>
  <si>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</si>
  <si>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</si>
  <si>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</si>
  <si>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</si>
  <si>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</si>
  <si>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</si>
  <si>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</si>
  <si>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</si>
  <si>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</si>
  <si>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</si>
  <si>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</si>
  <si>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</si>
  <si>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</si>
  <si>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</si>
  <si>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</si>
  <si>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</si>
  <si>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</si>
  <si>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</si>
  <si>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</si>
  <si>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</si>
  <si>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</si>
  <si>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</si>
  <si>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</si>
  <si>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</si>
  <si>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</si>
  <si>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</si>
  <si>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</si>
  <si>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</si>
  <si>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</si>
  <si>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</si>
  <si>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</si>
  <si>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</si>
  <si>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</si>
  <si>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</si>
  <si>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</si>
  <si>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</si>
  <si>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</si>
  <si>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</si>
  <si>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</si>
  <si>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</si>
  <si>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</si>
  <si>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</si>
  <si>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</si>
  <si>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</si>
  <si>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</si>
  <si>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</si>
  <si>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</si>
  <si>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</si>
  <si>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</si>
  <si>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</si>
  <si>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</si>
  <si>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</si>
  <si>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</si>
  <si>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</si>
  <si>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</si>
  <si>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</si>
  <si>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</si>
  <si>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</si>
  <si>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</si>
  <si>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</si>
  <si>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</si>
  <si>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</si>
  <si>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</si>
  <si>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</si>
  <si>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</si>
  <si>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</si>
  <si>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</si>
  <si>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</si>
  <si>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</si>
  <si>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</si>
  <si>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</si>
  <si>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</si>
  <si>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</si>
  <si>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</si>
  <si>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</si>
  <si>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</si>
  <si>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</si>
  <si>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</si>
  <si>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</si>
  <si>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</si>
  <si>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</si>
  <si>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</si>
  <si>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</si>
  <si>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</si>
  <si>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</si>
  <si>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</si>
  <si>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</si>
  <si>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</si>
  <si>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</si>
  <si>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</si>
  <si>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</si>
  <si>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</si>
  <si>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</si>
  <si>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</si>
  <si>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</si>
  <si>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</si>
  <si>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</si>
  <si>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</si>
  <si>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</si>
  <si>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</si>
  <si>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</si>
  <si>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</si>
  <si>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</si>
  <si>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</si>
  <si>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</si>
  <si>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</si>
  <si>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</si>
  <si>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</si>
  <si>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</si>
  <si>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</si>
  <si>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</si>
  <si>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</si>
  <si>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</si>
  <si>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</si>
  <si>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</si>
  <si>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</si>
  <si>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</si>
  <si>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</si>
  <si>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</si>
  <si>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</si>
  <si>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</si>
  <si>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</si>
  <si>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</si>
  <si>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</si>
  <si>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</si>
  <si>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</si>
  <si>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</si>
  <si>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</si>
  <si>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</si>
  <si>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</si>
  <si>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</si>
  <si>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</si>
  <si>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</si>
  <si>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</si>
  <si>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</si>
  <si>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</si>
  <si>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</si>
  <si>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</si>
  <si>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</si>
  <si>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</si>
  <si>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</si>
  <si>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</si>
  <si>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</si>
  <si>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</si>
  <si>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</si>
  <si>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</si>
  <si>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</si>
  <si>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</si>
  <si>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</si>
  <si>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</si>
  <si>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</si>
  <si>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</si>
  <si>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</si>
  <si>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</si>
  <si>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</si>
  <si>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</si>
  <si>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</si>
  <si>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</si>
  <si>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</si>
  <si>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</si>
  <si>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</si>
  <si>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</si>
  <si>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</si>
  <si>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</si>
  <si>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</si>
  <si>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</si>
  <si>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</si>
  <si>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</si>
  <si>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</si>
  <si>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</si>
  <si>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</si>
  <si>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</si>
  <si>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</si>
  <si>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</si>
  <si>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</si>
  <si>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</si>
  <si>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</si>
  <si>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</si>
  <si>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</si>
  <si>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</si>
  <si>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</si>
  <si>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</si>
  <si>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</si>
  <si>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</si>
  <si>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</si>
  <si>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</si>
  <si>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</si>
  <si>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</si>
  <si>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</si>
  <si>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</si>
  <si>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</si>
  <si>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</si>
  <si>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</si>
  <si>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</si>
  <si>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</si>
  <si>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</si>
  <si>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</si>
  <si>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</si>
  <si>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</si>
  <si>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</si>
  <si>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</si>
  <si>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</si>
  <si>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</si>
  <si>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</si>
  <si>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</si>
  <si>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</si>
  <si>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</si>
  <si>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</si>
  <si>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</si>
  <si>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</si>
  <si>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</si>
  <si>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</si>
  <si>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</si>
  <si>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</si>
  <si>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</si>
  <si>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</si>
  <si>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</si>
  <si>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</si>
  <si>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</si>
  <si>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</si>
  <si>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</si>
  <si>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</si>
  <si>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</si>
  <si>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</si>
  <si>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</si>
  <si>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</si>
  <si>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</si>
  <si>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</si>
  <si>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</si>
  <si>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</si>
  <si>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</si>
  <si>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</si>
  <si>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</si>
  <si>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</si>
  <si>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</si>
  <si>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</si>
  <si>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</si>
  <si>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</si>
  <si>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</si>
  <si>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</si>
  <si>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</si>
  <si>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</si>
  <si>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</si>
  <si>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</si>
  <si>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</si>
  <si>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</si>
  <si>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</si>
  <si>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</si>
  <si>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</si>
  <si>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</si>
  <si>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</si>
  <si>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</si>
  <si>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</si>
  <si>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</si>
  <si>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</si>
  <si>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</si>
  <si>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</si>
  <si>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</si>
  <si>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</si>
  <si>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</si>
  <si>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</si>
  <si>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</si>
  <si>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</si>
  <si>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</si>
  <si>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</si>
  <si>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</si>
  <si>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</si>
  <si>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</si>
  <si>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</si>
  <si>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</si>
  <si>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</si>
  <si>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</si>
  <si>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</si>
  <si>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</si>
  <si>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</si>
  <si>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</si>
  <si>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</si>
  <si>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</si>
  <si>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</si>
  <si>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</si>
  <si>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</si>
  <si>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</si>
  <si>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</si>
  <si>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</si>
  <si>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</si>
  <si>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</si>
  <si>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</si>
  <si>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</si>
  <si>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</si>
  <si>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</si>
  <si>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</si>
  <si>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</si>
  <si>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</si>
  <si>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</si>
  <si>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</si>
  <si>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</si>
  <si>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</si>
  <si>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</si>
  <si>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</si>
  <si>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</si>
  <si>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</si>
  <si>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</si>
  <si>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</si>
  <si>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</si>
  <si>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</si>
  <si>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</si>
  <si>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</si>
  <si>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</si>
  <si>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</si>
  <si>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</si>
  <si>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</si>
  <si>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</si>
  <si>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</si>
  <si>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</si>
  <si>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</si>
  <si>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</si>
  <si>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</si>
  <si>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</si>
  <si>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</si>
  <si>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</si>
  <si>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</si>
  <si>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</si>
  <si>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</si>
  <si>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</si>
  <si>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</si>
  <si>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</si>
  <si>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</si>
  <si>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</si>
  <si>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</si>
  <si>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</si>
  <si>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</si>
  <si>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</si>
  <si>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</si>
  <si>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</si>
  <si>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</si>
  <si>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</si>
  <si>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</si>
  <si>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</si>
  <si>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</si>
  <si>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</si>
  <si>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</si>
  <si>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</si>
  <si>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</si>
  <si>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</si>
  <si>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</si>
  <si>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</si>
  <si>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</si>
  <si>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</si>
  <si>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</si>
  <si>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</si>
  <si>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</si>
  <si>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</si>
  <si>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</si>
  <si>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</si>
  <si>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</si>
  <si>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</si>
  <si>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</si>
  <si>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</si>
  <si>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</si>
  <si>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</si>
  <si>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</si>
  <si>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</si>
  <si>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</si>
  <si>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</si>
  <si>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</si>
  <si>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</si>
  <si>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</si>
  <si>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</si>
  <si>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</si>
  <si>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</si>
  <si>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</si>
  <si>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</si>
  <si>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</si>
  <si>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</si>
  <si>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</si>
  <si>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</si>
  <si>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</si>
  <si>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</si>
  <si>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</si>
  <si>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</si>
  <si>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</si>
  <si>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</si>
  <si>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</si>
  <si>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</si>
  <si>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</si>
  <si>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</si>
  <si>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</si>
  <si>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</si>
  <si>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</si>
  <si>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</si>
  <si>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</si>
  <si>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</si>
  <si>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</si>
  <si>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</si>
  <si>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</si>
  <si>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</si>
  <si>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</si>
  <si>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</si>
  <si>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</si>
  <si>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</si>
  <si>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</si>
  <si>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</si>
  <si>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</si>
  <si>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</si>
  <si>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</si>
  <si>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</si>
  <si>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</si>
  <si>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</si>
  <si>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</si>
  <si>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</si>
  <si>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</si>
  <si>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</si>
  <si>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</si>
  <si>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</si>
  <si>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</si>
  <si>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</si>
  <si>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</si>
  <si>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</si>
  <si>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</si>
  <si>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</si>
  <si>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</si>
  <si>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</si>
  <si>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</si>
  <si>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</si>
  <si>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</si>
  <si>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</si>
  <si>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</si>
  <si>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</si>
  <si>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</si>
  <si>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</si>
  <si>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</si>
  <si>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</si>
  <si>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</si>
  <si>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</si>
  <si>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</si>
  <si>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</si>
  <si>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</si>
  <si>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</si>
  <si>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</si>
  <si>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</si>
  <si>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</si>
  <si>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</si>
  <si>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</si>
  <si>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</si>
  <si>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</si>
  <si>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</si>
  <si>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</si>
  <si>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</si>
  <si>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</si>
  <si>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</si>
  <si>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</si>
  <si>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</si>
  <si>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</si>
  <si>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</si>
  <si>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</si>
  <si>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</si>
  <si>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</si>
  <si>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</si>
  <si>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</si>
  <si>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</si>
  <si>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</si>
  <si>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</si>
  <si>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</si>
  <si>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</si>
  <si>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</si>
  <si>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</si>
  <si>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</si>
  <si>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</si>
  <si>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</si>
  <si>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</si>
  <si>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</si>
  <si>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</si>
  <si>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</si>
  <si>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</si>
  <si>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</si>
  <si>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</si>
  <si>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</si>
  <si>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</si>
  <si>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</si>
  <si>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</si>
  <si>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</si>
  <si>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</si>
  <si>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</si>
  <si>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</si>
  <si>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</si>
  <si>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</si>
  <si>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</si>
  <si>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</si>
  <si>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</si>
  <si>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</si>
  <si>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</si>
  <si>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</si>
  <si>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</si>
  <si>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</si>
  <si>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</si>
  <si>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</si>
  <si>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</si>
  <si>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</si>
  <si>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</si>
  <si>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</si>
  <si>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</si>
  <si>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</si>
  <si>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</si>
  <si>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</si>
  <si>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</si>
  <si>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</si>
  <si>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</si>
  <si>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</si>
  <si>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</si>
  <si>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</si>
  <si>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</si>
  <si>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</si>
  <si>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</si>
  <si>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</si>
  <si>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</si>
  <si>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</si>
  <si>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</si>
  <si>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</si>
  <si>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</si>
  <si>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</si>
  <si>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</si>
  <si>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</si>
  <si>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</si>
  <si>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</si>
  <si>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</si>
  <si>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</si>
  <si>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</si>
  <si>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</si>
  <si>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</si>
  <si>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</si>
  <si>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</si>
  <si>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</si>
  <si>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</si>
  <si>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</si>
  <si>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</si>
  <si>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</si>
  <si>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</si>
  <si>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</si>
  <si>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</si>
  <si>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</si>
  <si>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</si>
  <si>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</si>
  <si>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</si>
  <si>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</si>
  <si>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</si>
  <si>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</si>
  <si>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</si>
  <si>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</si>
  <si>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</si>
  <si>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</si>
  <si>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</si>
  <si>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</si>
  <si>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</si>
  <si>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</si>
  <si>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</si>
  <si>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</si>
  <si>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</si>
  <si>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</si>
  <si>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</si>
  <si>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</si>
  <si>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</si>
  <si>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</si>
  <si>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</si>
  <si>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</si>
  <si>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</si>
  <si>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</si>
  <si>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</si>
  <si>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</si>
  <si>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</si>
  <si>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</si>
  <si>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</si>
  <si>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</si>
  <si>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</si>
  <si>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</si>
  <si>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</si>
  <si>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</si>
  <si>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</si>
  <si>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</si>
  <si>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</si>
  <si>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</si>
  <si>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</si>
  <si>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</si>
  <si>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</si>
  <si>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</si>
  <si>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</si>
  <si>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</si>
  <si>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</si>
  <si>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</si>
  <si>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</si>
  <si>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</si>
  <si>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</si>
  <si>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</si>
  <si>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</si>
  <si>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</si>
  <si>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</si>
  <si>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</si>
  <si>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</si>
  <si>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</si>
  <si>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</si>
  <si>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</si>
  <si>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</si>
  <si>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</si>
  <si>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</si>
  <si>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</si>
  <si>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</si>
  <si>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</si>
  <si>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</si>
  <si>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</si>
  <si>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</si>
  <si>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</si>
  <si>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</si>
  <si>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</si>
  <si>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</si>
  <si>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</si>
  <si>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</si>
  <si>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</si>
  <si>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</si>
  <si>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</si>
  <si>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</si>
  <si>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</si>
  <si>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</si>
  <si>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</si>
  <si>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</si>
  <si>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</si>
  <si>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</si>
  <si>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</si>
  <si>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</si>
  <si>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</si>
  <si>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</si>
  <si>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</si>
  <si>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</si>
  <si>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</si>
  <si>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</si>
  <si>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</si>
  <si>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</si>
  <si>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</si>
  <si>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</si>
  <si>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</si>
  <si>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</si>
  <si>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</si>
  <si>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</si>
  <si>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</si>
  <si>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</si>
  <si>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</si>
  <si>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</si>
  <si>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</si>
  <si>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</si>
  <si>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</si>
  <si>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</si>
  <si>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</si>
  <si>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</si>
  <si>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</si>
  <si>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</si>
  <si>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</si>
  <si>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</si>
  <si>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</si>
  <si>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</si>
  <si>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</si>
  <si>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</si>
  <si>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</si>
  <si>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</si>
  <si>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</si>
  <si>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</si>
  <si>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</si>
  <si>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</si>
  <si>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</si>
  <si>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</si>
  <si>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</si>
  <si>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</si>
  <si>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</si>
  <si>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</si>
  <si>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</si>
  <si>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</si>
  <si>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</si>
  <si>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</si>
  <si>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</si>
  <si>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</si>
  <si>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</si>
  <si>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</si>
  <si>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</si>
  <si>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</si>
  <si>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</si>
  <si>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</si>
  <si>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</si>
  <si>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</si>
  <si>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</si>
  <si>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</si>
  <si>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</si>
  <si>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</si>
  <si>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</si>
  <si>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</si>
  <si>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</si>
  <si>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</si>
  <si>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</si>
  <si>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</si>
  <si>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</si>
  <si>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</si>
  <si>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</si>
  <si>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</si>
  <si>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</si>
  <si>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</si>
  <si>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</si>
  <si>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</si>
  <si>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</si>
  <si>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</si>
  <si>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</si>
  <si>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</si>
  <si>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</si>
  <si>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</si>
  <si>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</si>
  <si>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</si>
  <si>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</si>
  <si>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</si>
  <si>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</si>
  <si>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</si>
  <si>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</si>
  <si>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</si>
  <si>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</si>
  <si>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</si>
  <si>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</si>
  <si>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</si>
  <si>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</si>
  <si>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</si>
  <si>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</si>
  <si>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</si>
  <si>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</si>
  <si>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</si>
  <si>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</si>
  <si>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</si>
  <si>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</si>
  <si>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</si>
  <si>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</si>
  <si>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</si>
  <si>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</si>
  <si>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</si>
  <si>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</si>
  <si>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</si>
  <si>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</si>
  <si>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</si>
  <si>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</si>
  <si>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</si>
  <si>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</si>
  <si>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</si>
  <si>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</si>
  <si>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</si>
  <si>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</si>
  <si>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</si>
  <si>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</si>
  <si>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</si>
  <si>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</si>
  <si>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</si>
  <si>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</si>
  <si>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</si>
  <si>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</si>
  <si>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</si>
  <si>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</si>
  <si>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</si>
  <si>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</si>
  <si>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</si>
  <si>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</si>
  <si>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</si>
  <si>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</si>
  <si>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</si>
  <si>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</si>
  <si>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</si>
  <si>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</si>
  <si>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</si>
  <si>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</si>
  <si>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</si>
  <si>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</si>
  <si>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</si>
  <si>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</si>
  <si>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</si>
  <si>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</si>
  <si>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</si>
  <si>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</si>
  <si>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</si>
  <si>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</si>
  <si>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</si>
  <si>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</si>
  <si>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</si>
  <si>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</si>
  <si>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</si>
  <si>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</si>
  <si>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</si>
  <si>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</si>
  <si>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</si>
  <si>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</si>
  <si>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</si>
  <si>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</si>
  <si>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</si>
  <si>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</si>
  <si>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</si>
  <si>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</si>
  <si>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</si>
  <si>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</si>
  <si>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</si>
  <si>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</si>
  <si>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</si>
  <si>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</si>
  <si>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</si>
  <si>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</si>
  <si>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</si>
  <si>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</si>
  <si>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</si>
  <si>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</si>
  <si>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</si>
  <si>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</si>
  <si>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</si>
  <si>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</si>
  <si>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</si>
  <si>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</si>
  <si>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</si>
  <si>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</si>
  <si>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</si>
  <si>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</si>
  <si>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</si>
  <si>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</si>
  <si>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</si>
  <si>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</si>
  <si>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</si>
  <si>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</si>
  <si>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</si>
  <si>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</si>
  <si>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</si>
  <si>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</si>
  <si>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</si>
  <si>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</si>
  <si>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</si>
  <si>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</si>
  <si>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</si>
  <si>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</si>
  <si>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</si>
  <si>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</si>
  <si>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</si>
  <si>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</si>
  <si>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</si>
  <si>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</si>
  <si>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</si>
  <si>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</si>
  <si>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</si>
  <si>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</si>
  <si>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</si>
  <si>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</si>
  <si>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</si>
  <si>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</si>
  <si>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</si>
  <si>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</si>
  <si>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</si>
  <si>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</si>
  <si>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</si>
  <si>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</si>
  <si>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</si>
  <si>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</si>
  <si>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</si>
  <si>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</si>
  <si>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</si>
  <si>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</si>
  <si>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</si>
  <si>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</si>
  <si>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</si>
  <si>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</si>
  <si>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</si>
  <si>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</si>
  <si>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</si>
  <si>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</si>
  <si>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</si>
  <si>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</si>
  <si>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</si>
  <si>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</si>
  <si>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</si>
  <si>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</si>
  <si>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</si>
  <si>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</si>
  <si>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</si>
  <si>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</si>
  <si>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</si>
  <si>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</si>
  <si>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</si>
  <si>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</si>
  <si>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</si>
  <si>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</si>
  <si>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</si>
  <si>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</si>
  <si>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</si>
  <si>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</si>
  <si>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</si>
  <si>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</si>
  <si>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</si>
  <si>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</si>
  <si>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</si>
  <si>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</si>
  <si>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</si>
  <si>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</si>
  <si>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</si>
  <si>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</si>
  <si>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</si>
  <si>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</si>
  <si>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</si>
  <si>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</si>
  <si>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</si>
  <si>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</si>
  <si>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</si>
  <si>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</si>
  <si>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</si>
  <si>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</si>
  <si>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</si>
  <si>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</si>
  <si>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</si>
  <si>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</si>
  <si>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</si>
  <si>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</si>
  <si>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</si>
  <si>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</si>
  <si>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</si>
  <si>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</si>
  <si>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</si>
  <si>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</si>
  <si>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</si>
  <si>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</si>
  <si>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</si>
  <si>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</si>
  <si>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</si>
  <si>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</si>
  <si>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</si>
  <si>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</si>
  <si>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</si>
  <si>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</si>
  <si>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</si>
  <si>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</si>
  <si>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</si>
  <si>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</si>
  <si>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</si>
  <si>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</si>
  <si>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</si>
  <si>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</si>
  <si>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</si>
  <si>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</si>
  <si>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</si>
  <si>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</si>
  <si>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</si>
  <si>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</si>
  <si>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</si>
  <si>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</si>
  <si>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</si>
  <si>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</si>
  <si>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</si>
  <si>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</si>
  <si>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</si>
  <si>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</si>
  <si>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</si>
  <si>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</si>
  <si>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</si>
  <si>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</si>
  <si>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</si>
  <si>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</si>
  <si>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</si>
  <si>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</si>
  <si>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</si>
  <si>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</si>
  <si>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</si>
  <si>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</si>
  <si>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</si>
  <si>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</si>
  <si>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</si>
  <si>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</si>
  <si>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</si>
  <si>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</si>
  <si>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</si>
  <si>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</si>
  <si>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</si>
  <si>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</si>
  <si>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</si>
  <si>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</si>
  <si>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</si>
  <si>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</si>
  <si>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</si>
  <si>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</si>
  <si>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</si>
  <si>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</si>
  <si>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</si>
  <si>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</si>
  <si>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</si>
  <si>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</si>
  <si>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</si>
  <si>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</si>
  <si>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</si>
  <si>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</si>
  <si>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</si>
  <si>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</si>
  <si>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</si>
  <si>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</si>
  <si>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</si>
  <si>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</si>
  <si>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</si>
  <si>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</si>
  <si>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</si>
  <si>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</si>
  <si>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</si>
  <si>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</si>
  <si>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</si>
  <si>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</si>
  <si>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</si>
  <si>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</si>
  <si>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</si>
  <si>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</si>
  <si>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</si>
  <si>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</si>
  <si>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</si>
  <si>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</si>
  <si>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</si>
  <si>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</si>
  <si>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</si>
  <si>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</si>
  <si>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</si>
  <si>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</si>
  <si>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</si>
  <si>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</si>
  <si>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</si>
  <si>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</si>
  <si>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</si>
  <si>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</si>
  <si>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</si>
  <si>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</si>
  <si>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</si>
  <si>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</si>
  <si>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</si>
  <si>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</si>
  <si>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</si>
  <si>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</si>
  <si>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</si>
  <si>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</si>
  <si>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</si>
  <si>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</si>
  <si>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</si>
  <si>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</si>
  <si>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</si>
  <si>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</si>
  <si>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</si>
  <si>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</si>
  <si>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</si>
  <si>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</si>
  <si>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</si>
  <si>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</si>
  <si>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</si>
  <si>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</si>
  <si>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</si>
  <si>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</si>
  <si>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</si>
  <si>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</si>
  <si>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</si>
  <si>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</si>
  <si>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</si>
  <si>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</si>
  <si>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</si>
  <si>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</si>
  <si>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</si>
  <si>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</si>
  <si>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</si>
  <si>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</si>
  <si>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</si>
  <si>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</si>
  <si>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</si>
  <si>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</si>
  <si>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</si>
  <si>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</si>
  <si>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</si>
  <si>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</si>
  <si>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</si>
  <si>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</si>
  <si>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</si>
  <si>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</si>
  <si>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</si>
  <si>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</si>
  <si>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</si>
  <si>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</si>
  <si>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</si>
  <si>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</si>
  <si>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</si>
  <si>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</si>
  <si>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</si>
  <si>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</si>
  <si>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</si>
  <si>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</si>
  <si>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</si>
  <si>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</si>
  <si>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</si>
  <si>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</si>
  <si>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</si>
  <si>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</si>
  <si>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</si>
  <si>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</si>
  <si>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</si>
  <si>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</si>
  <si>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</si>
  <si>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</si>
  <si>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</si>
  <si>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</si>
  <si>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</si>
  <si>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</si>
  <si>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</si>
  <si>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</si>
  <si>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</si>
  <si>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</si>
  <si>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</si>
  <si>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</si>
  <si>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</si>
  <si>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</si>
  <si>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</si>
  <si>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</si>
  <si>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</si>
  <si>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</si>
  <si>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</si>
  <si>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</si>
  <si>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</si>
  <si>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</si>
  <si>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</si>
  <si>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</si>
  <si>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</si>
  <si>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</si>
  <si>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</si>
  <si>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</si>
  <si>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</si>
  <si>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</si>
  <si>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</si>
  <si>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</si>
  <si>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</si>
  <si>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</si>
  <si>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</si>
  <si>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</si>
  <si>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</si>
  <si>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</si>
  <si>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</si>
  <si>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</si>
  <si>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</si>
  <si>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</si>
  <si>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</si>
  <si>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</si>
  <si>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</si>
  <si>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</si>
  <si>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</si>
  <si>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</si>
  <si>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</si>
  <si>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</si>
  <si>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</si>
  <si>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</si>
  <si>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</si>
  <si>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</si>
  <si>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</si>
  <si>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</si>
  <si>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</si>
  <si>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</si>
  <si>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</si>
  <si>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</si>
  <si>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</si>
  <si>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</si>
  <si>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</si>
  <si>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</si>
  <si>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</si>
  <si>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</si>
  <si>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</si>
  <si>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</si>
  <si>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</si>
  <si>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</si>
  <si>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</si>
  <si>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</si>
  <si>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</si>
  <si>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</si>
  <si>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</si>
  <si>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</si>
  <si>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</si>
  <si>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</si>
  <si>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</si>
  <si>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</si>
  <si>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</si>
  <si>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</si>
  <si>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</si>
  <si>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</si>
  <si>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</si>
  <si>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</si>
  <si>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</si>
  <si>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</si>
  <si>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</si>
  <si>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</si>
  <si>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</si>
  <si>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</si>
  <si>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</si>
  <si>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</si>
  <si>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</si>
  <si>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</si>
  <si>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</si>
  <si>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</si>
  <si>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</si>
  <si>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</si>
  <si>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</si>
  <si>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</si>
  <si>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</si>
  <si>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</si>
  <si>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</si>
  <si>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</si>
  <si>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</si>
  <si>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</si>
  <si>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</si>
  <si>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</si>
  <si>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</si>
  <si>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</si>
  <si>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</si>
  <si>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</si>
  <si>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</si>
  <si>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</si>
  <si>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</si>
  <si>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</si>
  <si>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</si>
  <si>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</si>
  <si>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</si>
  <si>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</si>
  <si>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</si>
  <si>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</si>
  <si>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</si>
  <si>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</si>
  <si>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</si>
  <si>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</si>
  <si>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</si>
  <si>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</si>
  <si>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</si>
  <si>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</si>
  <si>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</si>
  <si>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</si>
  <si>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</si>
  <si>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</si>
  <si>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</si>
  <si>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</si>
  <si>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</si>
  <si>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</si>
  <si>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</si>
  <si>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</si>
  <si>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</si>
  <si>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</si>
  <si>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</si>
  <si>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</si>
  <si>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</si>
  <si>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</si>
  <si>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</si>
  <si>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</si>
  <si>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</si>
  <si>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</si>
  <si>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</si>
  <si>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</si>
  <si>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</si>
  <si>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</si>
  <si>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</si>
  <si>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</si>
  <si>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</si>
  <si>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</si>
  <si>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</si>
  <si>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</si>
  <si>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</si>
  <si>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</si>
  <si>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</si>
  <si>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</si>
  <si>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</si>
  <si>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</si>
  <si>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</si>
  <si>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</si>
  <si>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</si>
  <si>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</si>
  <si>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</si>
  <si>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</si>
  <si>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</si>
  <si>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</si>
  <si>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</si>
  <si>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</si>
  <si>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</si>
  <si>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</si>
  <si>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</si>
  <si>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</si>
  <si>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</si>
  <si>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</si>
  <si>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</si>
  <si>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</si>
  <si>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</si>
  <si>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</si>
  <si>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</si>
  <si>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</si>
  <si>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</si>
  <si>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</si>
  <si>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</si>
  <si>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</si>
  <si>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</si>
  <si>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</si>
  <si>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</si>
  <si>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</si>
  <si>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</si>
  <si>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</si>
  <si>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</si>
  <si>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</si>
  <si>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</si>
  <si>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</si>
  <si>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</si>
  <si>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</si>
  <si>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</si>
  <si>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</si>
  <si>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</si>
  <si>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</si>
  <si>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</si>
  <si>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</si>
  <si>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</si>
  <si>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</si>
  <si>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</si>
  <si>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</si>
  <si>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</si>
  <si>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</si>
  <si>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</si>
  <si>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</si>
  <si>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</si>
  <si>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</si>
  <si>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</si>
  <si>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</si>
  <si>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</si>
  <si>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</si>
  <si>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</si>
  <si>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</si>
  <si>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</si>
  <si>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</si>
  <si>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</si>
  <si>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</si>
  <si>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</si>
  <si>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</si>
  <si>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</si>
  <si>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</si>
  <si>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</si>
  <si>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</si>
  <si>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</si>
  <si>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</si>
  <si>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</si>
  <si>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</si>
  <si>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</si>
  <si>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</si>
  <si>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</si>
  <si>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</si>
  <si>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</si>
  <si>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</si>
  <si>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</si>
  <si>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</si>
  <si>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</si>
  <si>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</si>
  <si>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</si>
  <si>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</si>
  <si>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</si>
  <si>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</si>
  <si>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</si>
  <si>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</si>
  <si>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</si>
  <si>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</si>
  <si>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</si>
  <si>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</si>
  <si>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</si>
  <si>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</si>
  <si>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</si>
  <si>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</si>
  <si>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</si>
  <si>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</si>
  <si>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</si>
  <si>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</si>
  <si>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</si>
  <si>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</si>
  <si>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</si>
  <si>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</si>
  <si>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</si>
  <si>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</si>
  <si>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</si>
  <si>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</si>
  <si>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</si>
  <si>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</si>
  <si>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</si>
  <si>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</si>
  <si>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</si>
  <si>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</si>
  <si>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</si>
  <si>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</si>
  <si>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</si>
  <si>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</si>
  <si>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</si>
  <si>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</si>
  <si>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</si>
  <si>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</si>
  <si>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</si>
  <si>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</si>
  <si>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</si>
  <si>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</si>
  <si>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</si>
  <si>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</si>
  <si>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</si>
  <si>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</si>
  <si>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</si>
  <si>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</si>
  <si>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</si>
  <si>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</si>
  <si>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</si>
  <si>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</si>
  <si>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</si>
  <si>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</si>
  <si>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</si>
  <si>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</si>
  <si>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</si>
  <si>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</si>
  <si>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</si>
  <si>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</si>
  <si>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</si>
  <si>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</si>
  <si>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</si>
  <si>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</si>
  <si>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</si>
  <si>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</si>
  <si>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</si>
  <si>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</si>
  <si>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</si>
  <si>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</si>
  <si>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</si>
  <si>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</si>
  <si>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</si>
  <si>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</si>
  <si>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</si>
  <si>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</si>
  <si>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</si>
  <si>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</si>
  <si>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</si>
  <si>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</si>
  <si>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</si>
  <si>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</si>
  <si>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</si>
  <si>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</si>
  <si>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</si>
  <si>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</si>
  <si>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</si>
  <si>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</si>
  <si>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</si>
  <si>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</si>
  <si>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</si>
  <si>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</si>
  <si>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</si>
  <si>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</si>
  <si>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</si>
  <si>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</si>
  <si>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</si>
  <si>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</si>
  <si>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</si>
  <si>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</si>
  <si>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</si>
  <si>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</si>
  <si>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</si>
  <si>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</si>
  <si>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</si>
  <si>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</si>
  <si>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</si>
  <si>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</si>
  <si>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</si>
  <si>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</si>
  <si>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</si>
  <si>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</si>
  <si>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</si>
  <si>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</si>
  <si>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</si>
  <si>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</si>
  <si>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</si>
  <si>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</si>
  <si>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</si>
  <si>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</si>
  <si>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</si>
  <si>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</si>
  <si>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</si>
  <si>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</si>
  <si>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</si>
  <si>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</si>
  <si>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</si>
  <si>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</si>
  <si>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</si>
  <si>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</si>
  <si>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</si>
  <si>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</si>
  <si>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</si>
  <si>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</si>
  <si>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</si>
  <si>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</si>
  <si>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</si>
  <si>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</si>
  <si>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</si>
  <si>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</si>
  <si>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</si>
  <si>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</si>
  <si>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</si>
  <si>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</si>
  <si>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</si>
  <si>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</si>
  <si>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</si>
  <si>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</si>
  <si>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</si>
  <si>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</si>
  <si>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</si>
  <si>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</si>
  <si>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</si>
  <si>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</si>
  <si>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</si>
  <si>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</si>
  <si>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</si>
  <si>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</si>
  <si>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</si>
  <si>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</si>
  <si>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</si>
  <si>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</si>
  <si>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</si>
  <si>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</si>
  <si>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</si>
  <si>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</si>
  <si>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</si>
  <si>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</si>
  <si>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</si>
  <si>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</si>
  <si>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</si>
  <si>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</si>
  <si>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</si>
  <si>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</si>
  <si>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</si>
  <si>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</si>
  <si>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</si>
  <si>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</si>
  <si>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</si>
  <si>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</si>
  <si>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</si>
  <si>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</si>
  <si>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</si>
  <si>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</si>
  <si>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</si>
  <si>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</si>
  <si>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</si>
  <si>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</si>
  <si>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</si>
  <si>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</si>
  <si>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</si>
  <si>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</si>
  <si>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</si>
  <si>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</si>
  <si>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</si>
  <si>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</si>
  <si>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</si>
  <si>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</si>
  <si>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</si>
  <si>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</si>
  <si>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</si>
  <si>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</si>
  <si>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</si>
  <si>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</si>
  <si>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</si>
  <si>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</si>
  <si>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</si>
  <si>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</si>
  <si>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</si>
  <si>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</si>
  <si>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</si>
  <si>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</si>
  <si>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</si>
  <si>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</si>
  <si>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</si>
  <si>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</si>
  <si>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</si>
  <si>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</si>
  <si>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</si>
  <si>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</si>
  <si>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</si>
  <si>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</si>
  <si>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</si>
  <si>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</si>
  <si>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</si>
  <si>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</si>
  <si>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</si>
  <si>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</si>
  <si>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</si>
  <si>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</si>
  <si>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</si>
  <si>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</si>
  <si>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</si>
  <si>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</si>
  <si>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</si>
  <si>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</si>
  <si>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</si>
  <si>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</si>
  <si>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</si>
  <si>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</si>
  <si>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</si>
  <si>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</si>
  <si>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</si>
  <si>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</si>
  <si>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</si>
  <si>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</si>
  <si>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</si>
  <si>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</si>
  <si>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</si>
  <si>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</si>
  <si>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</si>
  <si>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</si>
  <si>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</si>
  <si>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</si>
  <si>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</si>
  <si>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</si>
  <si>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</si>
  <si>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</si>
  <si>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</si>
  <si>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</si>
  <si>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</si>
  <si>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</si>
  <si>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</si>
  <si>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</si>
  <si>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</si>
  <si>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</si>
  <si>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</si>
  <si>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</si>
  <si>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</si>
  <si>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</si>
  <si>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</si>
  <si>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</si>
  <si>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</si>
  <si>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</si>
  <si>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</si>
  <si>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</si>
  <si>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</si>
  <si>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</si>
  <si>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</si>
  <si>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</si>
  <si>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</si>
  <si>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</si>
  <si>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</si>
  <si>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</si>
  <si>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</si>
  <si>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</si>
  <si>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</si>
  <si>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</si>
  <si>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</si>
  <si>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</si>
  <si>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</si>
  <si>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</si>
  <si>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</si>
  <si>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</si>
  <si>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</si>
  <si>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</si>
  <si>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</si>
  <si>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</si>
  <si>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</si>
  <si>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</si>
  <si>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</si>
  <si>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</si>
  <si>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</si>
  <si>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</si>
  <si>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</si>
  <si>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</si>
  <si>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</si>
  <si>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</si>
  <si>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</si>
  <si>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</si>
  <si>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</si>
  <si>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</si>
  <si>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</si>
  <si>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</si>
  <si>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</si>
  <si>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</si>
  <si>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</si>
  <si>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</si>
  <si>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</si>
  <si>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</si>
  <si>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</si>
  <si>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</si>
  <si>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</si>
  <si>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</si>
  <si>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</si>
  <si>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</si>
  <si>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</si>
  <si>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</si>
  <si>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</si>
  <si>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</si>
  <si>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</si>
  <si>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</si>
  <si>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</si>
  <si>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</si>
  <si>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</si>
  <si>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</si>
  <si>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</si>
  <si>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</si>
  <si>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</si>
  <si>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</si>
  <si>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</si>
  <si>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</si>
  <si>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</si>
  <si>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</si>
  <si>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</si>
  <si>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</si>
  <si>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</si>
  <si>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</si>
  <si>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</si>
  <si>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</si>
  <si>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</si>
  <si>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</si>
  <si>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</si>
  <si>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</si>
  <si>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</si>
  <si>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</si>
  <si>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</si>
  <si>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</si>
  <si>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</si>
  <si>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</si>
  <si>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</si>
  <si>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</si>
  <si>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</si>
  <si>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</si>
  <si>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</si>
  <si>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</si>
  <si>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</si>
  <si>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</si>
  <si>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</si>
  <si>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</si>
  <si>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</si>
  <si>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</si>
  <si>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</si>
  <si>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</si>
  <si>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</si>
  <si>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</si>
  <si>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</si>
  <si>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</si>
  <si>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</si>
  <si>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</si>
  <si>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</si>
  <si>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</si>
  <si>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</si>
  <si>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</si>
  <si>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</si>
  <si>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</si>
  <si>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</si>
  <si>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</si>
  <si>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</si>
  <si>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</si>
  <si>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</si>
  <si>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</si>
  <si>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</si>
  <si>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</si>
  <si>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</si>
  <si>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</si>
  <si>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</si>
  <si>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</si>
  <si>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</si>
  <si>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</si>
  <si>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</si>
  <si>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</si>
  <si>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</si>
  <si>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</si>
  <si>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</si>
  <si>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</si>
  <si>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</si>
  <si>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</si>
  <si>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</si>
  <si>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</si>
  <si>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</si>
  <si>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</si>
  <si>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</si>
  <si>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</si>
  <si>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</si>
  <si>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</si>
  <si>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</si>
  <si>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</si>
  <si>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</si>
  <si>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</si>
  <si>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</si>
  <si>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</si>
  <si>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</si>
  <si>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</si>
  <si>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</si>
  <si>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</si>
  <si>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</si>
  <si>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</si>
  <si>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</si>
  <si>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</si>
  <si>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</si>
  <si>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</si>
  <si>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</si>
  <si>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</si>
  <si>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</si>
  <si>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</si>
  <si>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</si>
  <si>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</si>
  <si>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</si>
  <si>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</si>
  <si>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</si>
  <si>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</si>
  <si>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</si>
  <si>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</si>
  <si>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</si>
  <si>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</si>
  <si>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</si>
  <si>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</si>
  <si>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</si>
  <si>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</si>
  <si>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</si>
  <si>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</si>
  <si>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</si>
  <si>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</si>
  <si>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</si>
  <si>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</si>
  <si>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</si>
  <si>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</si>
  <si>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</si>
  <si>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</si>
  <si>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</si>
  <si>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</si>
  <si>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</si>
  <si>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</si>
  <si>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</si>
  <si>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</si>
  <si>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</si>
  <si>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</si>
  <si>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</si>
  <si>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</si>
  <si>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</si>
  <si>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</si>
  <si>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</si>
  <si>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</si>
  <si>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</si>
  <si>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</si>
  <si>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</si>
  <si>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</si>
  <si>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</si>
  <si>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</si>
  <si>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</si>
  <si>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</si>
  <si>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</si>
  <si>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</si>
  <si>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</si>
  <si>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</si>
  <si>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</si>
  <si>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</si>
  <si>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</si>
  <si>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</si>
  <si>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</si>
  <si>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</si>
  <si>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</si>
  <si>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</si>
  <si>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</si>
  <si>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</si>
  <si>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</si>
  <si>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</si>
  <si>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</si>
  <si>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</si>
  <si>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</si>
  <si>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</si>
  <si>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</si>
  <si>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</si>
  <si>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</si>
  <si>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</si>
  <si>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</si>
  <si>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</si>
  <si>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</si>
  <si>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</si>
  <si>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</si>
  <si>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</si>
  <si>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</si>
  <si>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</si>
  <si>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</si>
  <si>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</si>
  <si>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</si>
  <si>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</si>
  <si>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</si>
  <si>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</si>
  <si>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</si>
  <si>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</si>
  <si>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</si>
  <si>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</si>
  <si>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</si>
  <si>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</si>
  <si>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</si>
  <si>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</si>
  <si>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</si>
  <si>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</si>
  <si>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</si>
  <si>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</si>
  <si>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</si>
  <si>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</si>
  <si>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</si>
  <si>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</si>
  <si>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</si>
  <si>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</si>
  <si>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</si>
  <si>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</si>
  <si>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</si>
  <si>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</si>
  <si>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</si>
  <si>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</si>
  <si>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</si>
  <si>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</si>
  <si>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</si>
  <si>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</si>
  <si>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</si>
  <si>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</si>
  <si>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</si>
  <si>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</si>
  <si>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</si>
  <si>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</si>
  <si>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</si>
  <si>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</si>
  <si>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</si>
  <si>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</si>
  <si>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</si>
  <si>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</si>
  <si>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</si>
  <si>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</si>
  <si>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</si>
  <si>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</si>
  <si>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</si>
  <si>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</si>
  <si>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</si>
  <si>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</si>
  <si>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</si>
  <si>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</si>
  <si>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</si>
  <si>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</si>
  <si>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</si>
  <si>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</si>
  <si>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</si>
  <si>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</si>
  <si>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</si>
  <si>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</si>
  <si>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</si>
  <si>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</si>
  <si>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</si>
  <si>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</si>
  <si>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</si>
  <si>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</si>
  <si>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</si>
  <si>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</si>
  <si>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</si>
  <si>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</si>
  <si>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</si>
  <si>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</si>
  <si>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</si>
  <si>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</si>
  <si>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</si>
  <si>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</si>
  <si>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</si>
  <si>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</si>
  <si>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</si>
  <si>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</si>
  <si>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</si>
  <si>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</si>
  <si>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</si>
  <si>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</si>
  <si>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</si>
  <si>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</si>
  <si>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</si>
  <si>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</si>
  <si>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</si>
  <si>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</si>
  <si>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</si>
  <si>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</si>
  <si>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</si>
  <si>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</si>
  <si>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</si>
  <si>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</si>
  <si>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</si>
  <si>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</si>
  <si>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</si>
  <si>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</si>
  <si>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</si>
  <si>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</si>
  <si>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</si>
  <si>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</si>
  <si>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</si>
  <si>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</si>
  <si>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</si>
  <si>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</si>
  <si>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</si>
  <si>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</si>
  <si>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</si>
  <si>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</si>
  <si>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</si>
  <si>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</si>
  <si>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</si>
  <si>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</si>
  <si>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</si>
  <si>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</si>
  <si>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</si>
  <si>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</si>
  <si>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</si>
  <si>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</si>
  <si>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</si>
  <si>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</si>
  <si>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</si>
  <si>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</si>
  <si>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</si>
  <si>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</si>
  <si>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</si>
  <si>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</si>
  <si>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</si>
  <si>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</si>
  <si>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</si>
  <si>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</si>
  <si>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</si>
  <si>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</si>
  <si>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</si>
  <si>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</si>
  <si>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</si>
  <si>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</si>
  <si>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</si>
  <si>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</si>
  <si>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</si>
  <si>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</si>
  <si>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</si>
  <si>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</si>
  <si>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</si>
  <si>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</si>
  <si>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</si>
  <si>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</si>
  <si>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</si>
  <si>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</si>
  <si>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</si>
  <si>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</si>
  <si>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</si>
  <si>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</si>
  <si>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</si>
  <si>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</si>
  <si>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</si>
  <si>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</si>
  <si>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</si>
  <si>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</si>
  <si>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</si>
  <si>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</si>
  <si>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</si>
  <si>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</si>
  <si>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</si>
  <si>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</si>
  <si>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</si>
  <si>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</si>
  <si>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</si>
  <si>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</si>
  <si>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</si>
  <si>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</si>
  <si>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</si>
  <si>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</si>
  <si>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</si>
  <si>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</si>
  <si>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</si>
  <si>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</si>
  <si>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</si>
  <si>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</si>
  <si>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</si>
  <si>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</si>
  <si>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</si>
  <si>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</si>
  <si>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</si>
  <si>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</si>
  <si>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</si>
  <si>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</si>
  <si>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</si>
  <si>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</si>
  <si>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</si>
  <si>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</si>
  <si>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</si>
  <si>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</si>
  <si>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</si>
  <si>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</si>
  <si>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</si>
  <si>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</si>
  <si>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</si>
  <si>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</si>
  <si>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</si>
  <si>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</si>
  <si>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</si>
  <si>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</si>
  <si>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</si>
  <si>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</si>
  <si>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</si>
  <si>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</si>
  <si>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</si>
  <si>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</si>
  <si>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</si>
  <si>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</si>
  <si>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</si>
  <si>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</si>
  <si>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</si>
  <si>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</si>
  <si>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</si>
  <si>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</si>
  <si>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</si>
  <si>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</si>
  <si>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</si>
  <si>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</si>
  <si>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</si>
  <si>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</si>
  <si>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</si>
  <si>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</si>
  <si>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</si>
  <si>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</si>
  <si>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</si>
  <si>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</si>
  <si>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</si>
  <si>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</si>
  <si>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</si>
  <si>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</si>
  <si>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</si>
  <si>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</si>
  <si>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</si>
  <si>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</si>
  <si>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</si>
  <si>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</si>
  <si>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</si>
  <si>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</si>
  <si>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</si>
  <si>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</si>
  <si>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</si>
  <si>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</si>
  <si>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</si>
  <si>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</si>
  <si>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</si>
  <si>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</si>
  <si>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</si>
  <si>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</si>
  <si>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</si>
  <si>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</si>
  <si>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</si>
  <si>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</si>
  <si>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</si>
  <si>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</si>
  <si>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</si>
  <si>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</si>
  <si>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</si>
  <si>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</si>
  <si>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</si>
  <si>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</si>
  <si>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</si>
  <si>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</si>
  <si>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</si>
  <si>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</si>
  <si>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</si>
  <si>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</si>
  <si>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</si>
  <si>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</si>
  <si>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</si>
  <si>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</si>
  <si>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</si>
  <si>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</si>
  <si>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</si>
  <si>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</si>
  <si>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</si>
  <si>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</si>
  <si>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</si>
  <si>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</si>
  <si>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</si>
  <si>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</si>
  <si>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</si>
  <si>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</si>
  <si>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</si>
  <si>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</si>
  <si>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</si>
  <si>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</si>
  <si>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</si>
  <si>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</si>
  <si>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</si>
  <si>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</si>
  <si>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</si>
  <si>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</si>
  <si>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</si>
  <si>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</si>
  <si>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</si>
  <si>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</si>
  <si>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</si>
  <si>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</si>
  <si>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</si>
  <si>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</si>
  <si>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</si>
  <si>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</si>
  <si>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</si>
  <si>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</si>
  <si>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</si>
  <si>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</si>
  <si>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</si>
  <si>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</si>
  <si>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</si>
  <si>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</si>
  <si>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</si>
  <si>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</si>
  <si>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</si>
  <si>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</si>
  <si>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</si>
  <si>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</si>
  <si>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</si>
  <si>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</si>
  <si>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</si>
  <si>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</si>
  <si>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</si>
  <si>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</si>
  <si>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</si>
  <si>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</si>
  <si>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</si>
  <si>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</si>
  <si>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</si>
  <si>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</si>
  <si>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</si>
  <si>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</si>
  <si>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</si>
  <si>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</si>
  <si>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</si>
  <si>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</si>
  <si>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</si>
  <si>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</si>
  <si>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</si>
  <si>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</si>
  <si>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</si>
  <si>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</si>
  <si>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</si>
  <si>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</si>
  <si>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</si>
  <si>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</si>
  <si>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</si>
  <si>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</si>
  <si>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</si>
  <si>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</si>
  <si>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</si>
  <si>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</si>
  <si>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</si>
  <si>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</si>
  <si>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</si>
  <si>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</si>
  <si>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</si>
  <si>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</si>
  <si>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</si>
  <si>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</si>
  <si>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</si>
  <si>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</si>
  <si>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</si>
  <si>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</si>
  <si>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</si>
  <si>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</si>
  <si>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</si>
  <si>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</si>
  <si>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</si>
  <si>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</si>
  <si>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</si>
  <si>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</si>
  <si>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</si>
  <si>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</si>
  <si>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</si>
  <si>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</si>
  <si>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</si>
  <si>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</si>
  <si>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</si>
  <si>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</si>
  <si>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</si>
  <si>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</si>
  <si>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</si>
  <si>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</si>
  <si>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</si>
  <si>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</si>
  <si>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</si>
  <si>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</si>
  <si>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</si>
  <si>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</si>
  <si>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</si>
  <si>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</si>
  <si>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</si>
  <si>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</si>
  <si>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</si>
  <si>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</si>
  <si>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</si>
  <si>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</si>
  <si>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</si>
  <si>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</si>
  <si>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</si>
  <si>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</si>
  <si>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</si>
  <si>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</si>
  <si>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</si>
  <si>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</si>
  <si>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</si>
  <si>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</si>
  <si>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</si>
  <si>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</si>
  <si>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</si>
  <si>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</si>
  <si>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</si>
  <si>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</si>
  <si>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</si>
  <si>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</si>
  <si>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</si>
  <si>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</si>
  <si>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</si>
  <si>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</si>
  <si>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</si>
  <si>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</si>
  <si>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</si>
  <si>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</si>
  <si>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</si>
  <si>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</si>
  <si>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</si>
  <si>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</si>
  <si>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</si>
  <si>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</si>
  <si>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</si>
  <si>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</si>
  <si>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</si>
  <si>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</si>
  <si>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</si>
  <si>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</si>
  <si>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</si>
  <si>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</si>
  <si>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</si>
  <si>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</si>
  <si>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</si>
  <si>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</si>
  <si>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</si>
  <si>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</si>
  <si>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</si>
  <si>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</si>
  <si>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</si>
  <si>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</si>
  <si>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</si>
  <si>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</si>
  <si>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</si>
  <si>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</si>
  <si>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</si>
  <si>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</si>
  <si>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</si>
  <si>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</si>
  <si>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</si>
  <si>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</si>
  <si>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</si>
  <si>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</si>
  <si>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</si>
  <si>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</si>
  <si>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</si>
  <si>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</si>
  <si>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</si>
  <si>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</si>
  <si>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</si>
  <si>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</si>
  <si>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</si>
  <si>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</si>
  <si>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</si>
  <si>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</si>
  <si>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</si>
  <si>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</si>
  <si>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</si>
  <si>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</si>
  <si>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</si>
  <si>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</si>
  <si>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</si>
  <si>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</si>
  <si>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</si>
  <si>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</si>
  <si>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</si>
  <si>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</si>
  <si>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</si>
  <si>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</si>
  <si>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</si>
  <si>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</si>
  <si>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</si>
  <si>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</si>
  <si>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</si>
  <si>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</si>
  <si>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</si>
  <si>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</si>
  <si>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</si>
  <si>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</si>
  <si>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</si>
  <si>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</si>
  <si>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</si>
  <si>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</si>
  <si>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</si>
  <si>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</si>
  <si>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</si>
  <si>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</si>
  <si>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</si>
  <si>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</si>
  <si>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</si>
  <si>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</si>
  <si>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</si>
  <si>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</si>
  <si>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</si>
  <si>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</si>
  <si>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</si>
  <si>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</si>
  <si>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</si>
  <si>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</si>
  <si>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</si>
  <si>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</si>
  <si>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</si>
  <si>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</si>
  <si>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</si>
  <si>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</si>
  <si>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</si>
  <si>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</si>
  <si>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</si>
  <si>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</si>
  <si>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</si>
  <si>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</si>
  <si>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</si>
  <si>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</si>
  <si>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</si>
  <si>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</si>
  <si>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</si>
  <si>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</si>
  <si>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</si>
  <si>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</si>
  <si>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</si>
  <si>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</si>
  <si>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</si>
  <si>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</si>
  <si>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</si>
  <si>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</si>
  <si>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</si>
  <si>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</si>
  <si>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</si>
  <si>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</si>
  <si>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</si>
  <si>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</si>
  <si>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</si>
  <si>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</si>
  <si>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</si>
  <si>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</si>
  <si>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</si>
  <si>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</si>
  <si>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</si>
  <si>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</si>
  <si>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</si>
  <si>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</si>
  <si>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</si>
  <si>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</si>
  <si>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</si>
  <si>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</si>
  <si>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</si>
  <si>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</si>
  <si>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</si>
  <si>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</si>
  <si>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</si>
  <si>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</si>
  <si>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</si>
  <si>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</si>
  <si>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</si>
  <si>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</si>
  <si>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</si>
  <si>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</si>
  <si>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</si>
  <si>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</si>
  <si>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</si>
  <si>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</si>
  <si>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</si>
  <si>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</si>
  <si>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</si>
  <si>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</si>
  <si>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</si>
  <si>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</si>
  <si>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</si>
  <si>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</si>
  <si>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</si>
  <si>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</si>
  <si>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</si>
  <si>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</si>
  <si>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</si>
  <si>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</si>
  <si>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</si>
  <si>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</si>
  <si>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</si>
  <si>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</si>
  <si>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</si>
  <si>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</si>
  <si>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</si>
  <si>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</si>
  <si>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</si>
  <si>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</si>
  <si>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</si>
  <si>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</si>
  <si>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</si>
  <si>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</si>
  <si>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</si>
  <si>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</si>
  <si>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</si>
  <si>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</si>
  <si>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</si>
  <si>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</si>
  <si>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</si>
  <si>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</si>
  <si>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</si>
  <si>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</si>
  <si>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</si>
  <si>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</si>
  <si>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</si>
  <si>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</si>
  <si>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</si>
  <si>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</si>
  <si>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</si>
  <si>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</si>
  <si>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</si>
  <si>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</si>
  <si>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</si>
  <si>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</si>
  <si>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</si>
  <si>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</si>
  <si>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</si>
  <si>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</si>
  <si>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</si>
  <si>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</si>
  <si>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</si>
  <si>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</si>
  <si>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</si>
  <si>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</si>
  <si>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</si>
  <si>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</si>
  <si>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</si>
  <si>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</si>
  <si>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</si>
  <si>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</si>
  <si>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</si>
  <si>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</si>
  <si>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</si>
  <si>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</si>
  <si>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</si>
  <si>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</si>
  <si>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</si>
  <si>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</si>
  <si>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</si>
  <si>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</si>
  <si>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</si>
  <si>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</si>
  <si>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</si>
  <si>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</si>
  <si>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</si>
  <si>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</si>
  <si>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</si>
  <si>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</si>
  <si>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</si>
  <si>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</si>
  <si>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</si>
  <si>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</si>
  <si>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</si>
  <si>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</si>
  <si>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</si>
  <si>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</si>
  <si>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</si>
  <si>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</si>
  <si>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</si>
  <si>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</si>
  <si>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</si>
  <si>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</si>
  <si>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</si>
  <si>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</si>
  <si>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</si>
  <si>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</si>
  <si>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</si>
  <si>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</si>
  <si>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</si>
  <si>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</si>
  <si>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</si>
  <si>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</si>
  <si>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</si>
  <si>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</si>
  <si>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</si>
  <si>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</si>
  <si>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</si>
  <si>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</si>
  <si>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</si>
  <si>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</si>
  <si>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</si>
  <si>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</si>
  <si>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</si>
  <si>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</si>
  <si>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</si>
  <si>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</si>
  <si>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</si>
  <si>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</si>
  <si>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</si>
  <si>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</si>
  <si>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</si>
  <si>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</si>
  <si>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</si>
  <si>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</si>
  <si>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</si>
  <si>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</si>
  <si>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</si>
  <si>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</si>
  <si>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</si>
  <si>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</si>
  <si>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</si>
  <si>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</si>
  <si>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</si>
  <si>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</si>
  <si>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</si>
  <si>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</si>
  <si>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</si>
  <si>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</si>
  <si>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</si>
  <si>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</si>
  <si>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</si>
  <si>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</si>
  <si>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</si>
  <si>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</si>
  <si>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</si>
  <si>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</si>
  <si>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</si>
  <si>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</si>
  <si>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</si>
  <si>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</si>
  <si>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</si>
  <si>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</si>
  <si>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</si>
  <si>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</si>
  <si>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</si>
  <si>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</si>
  <si>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</si>
  <si>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</si>
  <si>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</si>
  <si>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</si>
  <si>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</si>
  <si>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</si>
  <si>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</si>
  <si>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</si>
  <si>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</si>
  <si>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</si>
  <si>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</si>
  <si>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</si>
  <si>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</si>
  <si>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</si>
  <si>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</si>
  <si>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</si>
  <si>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</si>
  <si>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</si>
  <si>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</si>
  <si>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</si>
  <si>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</si>
  <si>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</si>
  <si>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</si>
  <si>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</si>
  <si>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</si>
  <si>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</si>
  <si>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</si>
  <si>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</si>
  <si>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</si>
  <si>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</si>
  <si>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</si>
  <si>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</si>
  <si>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</si>
  <si>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</si>
  <si>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</si>
  <si>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</si>
  <si>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</si>
  <si>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</si>
  <si>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</si>
  <si>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</si>
  <si>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</si>
  <si>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</si>
  <si>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</si>
  <si>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</si>
  <si>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</si>
  <si>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</si>
  <si>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</si>
  <si>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</si>
  <si>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</si>
  <si>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</si>
  <si>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</si>
  <si>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</si>
  <si>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</si>
  <si>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</si>
  <si>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</si>
  <si>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</si>
  <si>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</si>
  <si>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</si>
  <si>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</si>
  <si>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</si>
  <si>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</si>
  <si>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</si>
  <si>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</si>
  <si>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</si>
  <si>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</si>
  <si>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</si>
  <si>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</si>
  <si>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</si>
  <si>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</si>
  <si>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</si>
  <si>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</si>
  <si>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</si>
  <si>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</si>
  <si>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</si>
  <si>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</si>
  <si>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</si>
  <si>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</si>
  <si>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</si>
  <si>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</si>
  <si>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</si>
  <si>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</si>
  <si>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</si>
  <si>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</si>
  <si>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</si>
  <si>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</si>
  <si>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</si>
  <si>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</si>
  <si>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</si>
  <si>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</si>
  <si>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</si>
  <si>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</si>
  <si>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</si>
  <si>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</si>
  <si>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</si>
  <si>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</si>
  <si>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</si>
  <si>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</si>
  <si>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</si>
  <si>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</si>
  <si>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</si>
  <si>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</si>
  <si>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</si>
  <si>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</si>
  <si>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</si>
  <si>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</si>
  <si>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</si>
  <si>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</si>
  <si>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</si>
  <si>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</si>
  <si>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</si>
  <si>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</si>
  <si>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</si>
  <si>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</si>
  <si>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</si>
  <si>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</si>
  <si>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</si>
  <si>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</si>
  <si>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</si>
  <si>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</si>
  <si>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</si>
  <si>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</si>
  <si>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</si>
  <si>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</si>
  <si>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</si>
  <si>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</si>
  <si>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</si>
  <si>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</si>
  <si>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</si>
  <si>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</si>
  <si>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</si>
  <si>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</si>
  <si>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</si>
  <si>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</si>
  <si>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</si>
  <si>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</si>
  <si>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</si>
  <si>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</si>
  <si>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</si>
  <si>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</si>
  <si>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</si>
  <si>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</si>
  <si>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</si>
  <si>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</si>
  <si>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</si>
  <si>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</si>
  <si>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</si>
  <si>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</si>
  <si>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</si>
  <si>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</si>
  <si>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</si>
  <si>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</si>
  <si>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</si>
  <si>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</si>
  <si>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</si>
  <si>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</si>
  <si>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</si>
  <si>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</si>
  <si>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</si>
  <si>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</si>
  <si>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</si>
  <si>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</si>
  <si>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</si>
  <si>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</si>
  <si>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</si>
  <si>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</si>
  <si>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</si>
  <si>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</si>
  <si>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</si>
  <si>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</si>
  <si>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</si>
  <si>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</si>
  <si>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</si>
  <si>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</si>
  <si>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</si>
  <si>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</si>
  <si>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</si>
  <si>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</si>
  <si>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</si>
  <si>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</si>
  <si>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</si>
  <si>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</si>
  <si>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</si>
  <si>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</si>
  <si>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</si>
  <si>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</si>
  <si>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</si>
  <si>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</si>
  <si>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</si>
  <si>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</si>
  <si>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</si>
  <si>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</si>
  <si>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</si>
  <si>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</si>
  <si>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</si>
  <si>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</si>
  <si>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</si>
  <si>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</si>
  <si>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</si>
  <si>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</si>
  <si>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</si>
  <si>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</si>
  <si>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</si>
  <si>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</si>
  <si>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</si>
  <si>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</si>
  <si>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</si>
  <si>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</si>
  <si>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</si>
  <si>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</si>
  <si>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</si>
  <si>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</si>
  <si>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</si>
  <si>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</si>
  <si>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</si>
  <si>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</si>
  <si>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</si>
  <si>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</si>
  <si>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</si>
  <si>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</si>
  <si>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</si>
  <si>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</si>
  <si>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</si>
  <si>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</si>
  <si>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</si>
  <si>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</si>
  <si>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</si>
  <si>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</si>
  <si>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</si>
  <si>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</si>
  <si>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</si>
  <si>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</si>
  <si>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</si>
  <si>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</si>
  <si>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</si>
  <si>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</si>
  <si>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</si>
  <si>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</si>
  <si>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</si>
  <si>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</si>
  <si>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</si>
  <si>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</si>
  <si>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</si>
  <si>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</si>
  <si>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</si>
  <si>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</si>
  <si>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</si>
  <si>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</si>
  <si>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</si>
  <si>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</si>
  <si>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</si>
  <si>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</si>
  <si>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</si>
  <si>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</si>
  <si>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</si>
  <si>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</si>
  <si>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</si>
  <si>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</si>
  <si>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</si>
  <si>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</si>
  <si>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</si>
  <si>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</si>
  <si>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</si>
  <si>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</si>
  <si>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</si>
  <si>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</si>
  <si>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</si>
  <si>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</si>
  <si>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</si>
  <si>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</si>
  <si>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</si>
  <si>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</si>
  <si>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</si>
  <si>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</si>
  <si>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</si>
  <si>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</si>
  <si>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</si>
  <si>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</si>
  <si>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</si>
  <si>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</si>
  <si>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</si>
  <si>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</si>
  <si>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</si>
  <si>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</si>
  <si>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</si>
  <si>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</si>
  <si>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</si>
  <si>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</si>
  <si>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</si>
  <si>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</si>
  <si>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</si>
  <si>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</si>
  <si>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</si>
  <si>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</si>
  <si>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</si>
  <si>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</si>
  <si>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</si>
  <si>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</si>
  <si>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</si>
  <si>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</si>
  <si>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</si>
  <si>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</si>
  <si>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</si>
  <si>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</si>
  <si>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</si>
  <si>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</si>
  <si>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</si>
  <si>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</si>
  <si>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</si>
  <si>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</si>
  <si>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</si>
  <si>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</si>
  <si>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</si>
  <si>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</si>
  <si>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</si>
  <si>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</si>
  <si>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</si>
  <si>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</si>
  <si>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</si>
  <si>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</si>
  <si>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</si>
  <si>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</si>
  <si>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</si>
  <si>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</si>
  <si>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</si>
  <si>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</si>
  <si>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</si>
  <si>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</si>
  <si>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</si>
  <si>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</si>
  <si>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</si>
  <si>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</si>
  <si>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</si>
  <si>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</si>
  <si>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</si>
  <si>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</si>
  <si>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</si>
  <si>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</si>
  <si>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</si>
  <si>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</si>
  <si>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</si>
  <si>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</si>
  <si>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</si>
  <si>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</si>
  <si>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</si>
  <si>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</si>
  <si>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</si>
  <si>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</si>
  <si>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</si>
  <si>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</si>
  <si>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</si>
  <si>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</si>
  <si>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</si>
  <si>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</si>
  <si>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</si>
  <si>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</si>
  <si>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</si>
  <si>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</si>
  <si>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</si>
  <si>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</si>
  <si>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</si>
  <si>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</si>
  <si>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</si>
  <si>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</si>
  <si>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</si>
  <si>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</si>
  <si>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</si>
  <si>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</si>
  <si>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</si>
  <si>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</si>
  <si>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</si>
  <si>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</si>
  <si>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</si>
  <si>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</si>
  <si>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</si>
  <si>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</si>
  <si>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</si>
  <si>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</si>
  <si>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</si>
  <si>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</si>
  <si>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</si>
  <si>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</si>
  <si>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</si>
  <si>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</si>
  <si>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</si>
  <si>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</si>
  <si>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</si>
  <si>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</si>
  <si>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</si>
  <si>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</si>
  <si>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</si>
  <si>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</si>
  <si>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</si>
  <si>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</si>
  <si>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</si>
  <si>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</si>
  <si>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</si>
  <si>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</si>
  <si>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</si>
  <si>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</si>
  <si>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</si>
  <si>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</si>
  <si>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</si>
  <si>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</si>
  <si>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</si>
  <si>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</si>
  <si>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</si>
  <si>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</si>
  <si>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</si>
  <si>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</si>
  <si>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</si>
  <si>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</si>
  <si>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</si>
  <si>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</si>
  <si>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</si>
  <si>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</si>
  <si>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</si>
  <si>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</si>
  <si>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</si>
  <si>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</si>
  <si>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</si>
  <si>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</si>
  <si>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</si>
  <si>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</si>
  <si>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</si>
  <si>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</si>
  <si>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</si>
  <si>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</si>
  <si>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</si>
  <si>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</si>
  <si>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</si>
  <si>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</si>
  <si>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</si>
  <si>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</si>
  <si>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</si>
  <si>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</si>
  <si>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</si>
  <si>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</si>
  <si>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</si>
  <si>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</si>
  <si>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</si>
  <si>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</si>
  <si>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</si>
  <si>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</si>
  <si>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</si>
  <si>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</si>
  <si>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</si>
  <si>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</si>
  <si>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</si>
  <si>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</si>
  <si>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</si>
  <si>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</si>
  <si>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</si>
  <si>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</si>
  <si>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</si>
  <si>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</si>
  <si>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</si>
  <si>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</si>
  <si>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</si>
  <si>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</si>
  <si>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</si>
  <si>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</si>
  <si>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</si>
  <si>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</si>
  <si>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</si>
  <si>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</si>
  <si>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</si>
  <si>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</si>
  <si>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</si>
  <si>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</si>
  <si>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</si>
  <si>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</si>
  <si>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</si>
  <si>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</si>
  <si>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</si>
  <si>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</si>
  <si>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</si>
  <si>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</si>
  <si>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</si>
  <si>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</si>
  <si>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</si>
  <si>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</si>
  <si>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</si>
  <si>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</si>
  <si>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</si>
  <si>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</si>
  <si>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</si>
  <si>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</si>
  <si>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</si>
  <si>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</si>
  <si>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</si>
  <si>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</si>
  <si>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</si>
  <si>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</si>
  <si>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</si>
  <si>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</si>
  <si>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</si>
  <si>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</si>
  <si>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</si>
  <si>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</si>
  <si>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</si>
  <si>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</si>
  <si>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</si>
  <si>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</si>
  <si>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</si>
  <si>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</si>
  <si>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</si>
  <si>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</si>
  <si>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</si>
  <si>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</si>
  <si>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</si>
  <si>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</si>
  <si>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</si>
  <si>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</si>
  <si>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</si>
  <si>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</si>
  <si>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</si>
  <si>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</si>
  <si>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</si>
  <si>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</si>
  <si>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</si>
  <si>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</si>
  <si>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</si>
  <si>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</si>
  <si>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</si>
  <si>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</si>
  <si>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</si>
  <si>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</si>
  <si>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</si>
  <si>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</si>
  <si>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</si>
  <si>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</si>
  <si>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</si>
  <si>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</si>
  <si>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</si>
  <si>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</si>
  <si>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</si>
  <si>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</si>
  <si>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</si>
  <si>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</si>
  <si>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</si>
  <si>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</si>
  <si>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</si>
  <si>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</si>
  <si>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</si>
  <si>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</si>
  <si>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</si>
  <si>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</si>
  <si>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</si>
  <si>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</si>
  <si>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</si>
  <si>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</si>
  <si>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</si>
  <si>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</si>
  <si>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</si>
  <si>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</si>
  <si>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</si>
  <si>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</si>
  <si>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</si>
  <si>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</si>
  <si>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</si>
  <si>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</si>
  <si>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</si>
  <si>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</si>
  <si>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</si>
  <si>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</si>
  <si>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</si>
  <si>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</si>
  <si>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</si>
  <si>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</si>
  <si>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</si>
  <si>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</si>
  <si>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</si>
  <si>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</si>
  <si>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</si>
  <si>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</si>
  <si>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</si>
  <si>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</si>
  <si>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</si>
  <si>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</si>
  <si>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</si>
  <si>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</si>
  <si>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</si>
  <si>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</si>
  <si>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</si>
  <si>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</si>
  <si>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</si>
  <si>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</si>
  <si>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</si>
  <si>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</si>
  <si>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</si>
  <si>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</si>
  <si>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</si>
  <si>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</si>
  <si>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</si>
  <si>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</si>
  <si>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</si>
  <si>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</si>
  <si>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</si>
  <si>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</si>
  <si>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</si>
  <si>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</si>
  <si>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</si>
  <si>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</si>
  <si>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</si>
  <si>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</si>
  <si>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</si>
  <si>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</si>
  <si>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</si>
  <si>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</si>
  <si>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</si>
  <si>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</si>
  <si>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</si>
  <si>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</si>
  <si>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</si>
  <si>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</si>
  <si>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</si>
  <si>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</si>
  <si>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</si>
  <si>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</si>
  <si>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</si>
  <si>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</si>
  <si>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</si>
  <si>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</si>
  <si>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</si>
  <si>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</si>
  <si>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</si>
  <si>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</si>
  <si>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</si>
  <si>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</si>
  <si>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</si>
  <si>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</si>
  <si>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</si>
  <si>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</si>
  <si>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</si>
  <si>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</si>
  <si>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</si>
  <si>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</si>
  <si>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</si>
  <si>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</si>
  <si>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</si>
  <si>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</si>
  <si>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</si>
  <si>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</si>
  <si>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</si>
  <si>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</si>
  <si>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</si>
  <si>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</si>
  <si>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</si>
  <si>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</si>
  <si>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</si>
  <si>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</si>
  <si>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</si>
  <si>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</si>
  <si>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</si>
  <si>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</si>
  <si>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</si>
  <si>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</si>
  <si>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</si>
  <si>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</si>
  <si>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</si>
  <si>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</si>
  <si>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</si>
  <si>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</si>
  <si>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</si>
  <si>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</si>
  <si>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</si>
  <si>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</si>
  <si>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</si>
  <si>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</si>
  <si>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</si>
  <si>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</si>
  <si>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</si>
  <si>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</si>
  <si>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</si>
  <si>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</si>
  <si>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</si>
  <si>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</si>
  <si>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</si>
  <si>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</si>
  <si>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</si>
  <si>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</si>
  <si>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</si>
  <si>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</si>
  <si>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</si>
  <si>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</si>
  <si>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</si>
  <si>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</si>
  <si>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</si>
  <si>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</si>
  <si>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</si>
  <si>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</si>
  <si>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</si>
  <si>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</si>
  <si>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</si>
  <si>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</si>
  <si>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</si>
  <si>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</si>
  <si>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</si>
  <si>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</si>
  <si>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</si>
  <si>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</si>
  <si>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</si>
  <si>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</si>
  <si>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</si>
  <si>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</si>
  <si>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</si>
  <si>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</si>
  <si>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</si>
  <si>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</si>
  <si>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</si>
  <si>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</si>
  <si>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</si>
  <si>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</si>
  <si>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</si>
  <si>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</si>
  <si>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</si>
  <si>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</si>
  <si>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</si>
  <si>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</si>
  <si>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</si>
  <si>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</si>
  <si>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</si>
  <si>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</si>
  <si>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</si>
  <si>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</si>
  <si>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</si>
  <si>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</si>
  <si>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</si>
  <si>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</si>
  <si>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</si>
  <si>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</si>
  <si>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</si>
  <si>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</si>
  <si>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</si>
  <si>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</si>
  <si>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</si>
  <si>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</si>
  <si>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</si>
  <si>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</si>
  <si>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</si>
  <si>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</si>
  <si>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</si>
  <si>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</si>
  <si>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</si>
  <si>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</si>
  <si>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</si>
  <si>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</si>
  <si>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</si>
  <si>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</si>
  <si>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</si>
  <si>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</si>
  <si>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</si>
  <si>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</si>
  <si>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</si>
  <si>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</si>
  <si>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</si>
  <si>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</si>
  <si>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</si>
  <si>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</si>
  <si>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</si>
  <si>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</si>
  <si>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</si>
  <si>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</si>
  <si>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</si>
  <si>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</si>
  <si>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</si>
  <si>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</si>
  <si>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</si>
  <si>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</si>
  <si>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</si>
  <si>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</si>
  <si>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</si>
  <si>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</si>
  <si>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</si>
  <si>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</si>
  <si>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</si>
  <si>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</si>
  <si>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</si>
  <si>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</si>
  <si>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</si>
  <si>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</si>
  <si>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</si>
  <si>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</si>
  <si>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</si>
  <si>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</si>
  <si>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</si>
  <si>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</si>
  <si>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</si>
  <si>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</si>
  <si>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</si>
  <si>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</si>
  <si>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</si>
  <si>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</si>
  <si>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</si>
  <si>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</si>
  <si>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</si>
  <si>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</si>
  <si>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</si>
  <si>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</si>
  <si>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</si>
  <si>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</si>
  <si>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</si>
  <si>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</si>
  <si>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</si>
  <si>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</si>
  <si>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</si>
  <si>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</si>
  <si>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</si>
  <si>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</si>
  <si>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</si>
  <si>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</si>
  <si>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</si>
  <si>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</si>
  <si>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</si>
  <si>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</si>
  <si>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</si>
  <si>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</si>
  <si>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</si>
  <si>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</si>
  <si>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</si>
  <si>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</si>
  <si>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</si>
  <si>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</si>
  <si>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</si>
  <si>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</si>
  <si>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</si>
  <si>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</si>
  <si>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</si>
  <si>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</si>
  <si>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</si>
  <si>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</si>
  <si>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</si>
  <si>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</si>
  <si>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</si>
  <si>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</si>
  <si>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</si>
  <si>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</si>
  <si>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</si>
  <si>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</si>
  <si>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</si>
  <si>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</si>
  <si>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</si>
  <si>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</si>
  <si>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</si>
  <si>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</si>
  <si>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</si>
  <si>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</si>
  <si>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</si>
  <si>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</si>
  <si>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</si>
  <si>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</si>
  <si>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</si>
  <si>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</si>
  <si>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</si>
  <si>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</si>
  <si>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</si>
  <si>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</si>
  <si>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</si>
  <si>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</si>
  <si>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</si>
  <si>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</si>
  <si>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</si>
  <si>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</si>
  <si>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</si>
  <si>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</si>
  <si>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</si>
  <si>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</si>
  <si>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</si>
  <si>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</si>
  <si>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</si>
  <si>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</si>
  <si>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</si>
  <si>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</si>
  <si>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</si>
  <si>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</si>
  <si>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</si>
  <si>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</si>
  <si>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</si>
  <si>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</si>
  <si>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</si>
  <si>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</si>
  <si>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</si>
  <si>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</si>
  <si>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</si>
  <si>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</si>
  <si>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</si>
  <si>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</si>
  <si>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</si>
  <si>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</si>
  <si>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</si>
  <si>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</si>
  <si>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</si>
  <si>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</si>
  <si>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</si>
  <si>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</si>
  <si>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</si>
  <si>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</si>
  <si>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</si>
  <si>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</si>
  <si>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</si>
  <si>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</si>
  <si>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</si>
  <si>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</si>
  <si>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</si>
  <si>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</si>
  <si>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</si>
  <si>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</si>
  <si>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</si>
  <si>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</si>
  <si>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</si>
  <si>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</si>
  <si>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</si>
  <si>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</si>
  <si>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</si>
  <si>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</si>
  <si>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</si>
  <si>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</si>
  <si>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</si>
  <si>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</si>
  <si>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</si>
  <si>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</si>
  <si>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</si>
  <si>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</si>
  <si>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</si>
  <si>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</si>
  <si>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</si>
  <si>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</si>
  <si>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</si>
  <si>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</si>
  <si>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</si>
  <si>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</si>
  <si>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</si>
  <si>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</si>
  <si>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</si>
  <si>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</si>
  <si>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</si>
  <si>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</si>
  <si>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</si>
  <si>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</si>
  <si>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</si>
  <si>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</si>
  <si>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</si>
  <si>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</si>
  <si>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</si>
  <si>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</si>
  <si>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</si>
  <si>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</si>
  <si>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</si>
  <si>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</si>
  <si>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</si>
  <si>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</si>
  <si>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</si>
  <si>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</si>
  <si>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</si>
  <si>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</si>
  <si>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</si>
  <si>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</si>
  <si>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</si>
  <si>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</si>
  <si>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</si>
  <si>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</si>
  <si>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</si>
  <si>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</si>
  <si>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</si>
  <si>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</si>
  <si>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</si>
  <si>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</si>
  <si>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</si>
  <si>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</si>
  <si>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</si>
  <si>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</si>
  <si>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</si>
  <si>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</si>
  <si>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</si>
  <si>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</si>
  <si>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</si>
  <si>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</si>
  <si>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</si>
  <si>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</si>
  <si>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</si>
  <si>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</si>
  <si>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</si>
  <si>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</si>
  <si>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</si>
  <si>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</si>
  <si>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</si>
  <si>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</si>
  <si>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</si>
  <si>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</si>
  <si>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</si>
  <si>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</si>
  <si>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</si>
  <si>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</si>
  <si>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</si>
  <si>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</si>
  <si>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</si>
  <si>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</si>
  <si>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</si>
  <si>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</si>
  <si>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</si>
  <si>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</si>
  <si>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</si>
  <si>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</si>
  <si>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</si>
  <si>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</si>
  <si>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</si>
  <si>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</si>
  <si>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</si>
  <si>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</si>
  <si>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</si>
  <si>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</si>
  <si>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</si>
  <si>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</si>
  <si>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</si>
  <si>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</si>
  <si>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</si>
  <si>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</si>
  <si>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</si>
  <si>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</si>
  <si>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</si>
  <si>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</si>
  <si>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</si>
  <si>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</si>
  <si>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</si>
  <si>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</si>
  <si>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</si>
  <si>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</si>
  <si>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</si>
  <si>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</si>
  <si>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</si>
  <si>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</si>
  <si>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</si>
  <si>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</si>
  <si>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</si>
  <si>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</si>
  <si>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</si>
  <si>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</si>
  <si>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</si>
  <si>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</si>
  <si>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</si>
  <si>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</si>
  <si>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</si>
  <si>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</si>
  <si>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</si>
  <si>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</si>
  <si>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</si>
  <si>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</si>
  <si>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</si>
  <si>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</si>
  <si>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</si>
  <si>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</si>
  <si>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</si>
  <si>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</si>
  <si>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</si>
  <si>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</si>
  <si>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</si>
  <si>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</si>
  <si>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</si>
  <si>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</si>
  <si>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</si>
  <si>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</si>
  <si>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</si>
  <si>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</si>
  <si>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</si>
  <si>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</si>
  <si>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</si>
  <si>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</si>
  <si>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</si>
  <si>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</si>
  <si>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</si>
  <si>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</si>
  <si>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</si>
  <si>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</si>
  <si>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</si>
  <si>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</si>
  <si>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</si>
  <si>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</si>
  <si>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</si>
  <si>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</si>
  <si>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</si>
  <si>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</si>
  <si>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</si>
  <si>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</si>
  <si>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</si>
  <si>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</si>
  <si>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</si>
  <si>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</si>
  <si>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</si>
  <si>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</si>
  <si>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</si>
  <si>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</si>
  <si>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</si>
  <si>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</si>
  <si>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</si>
  <si>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</si>
  <si>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</si>
  <si>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</si>
  <si>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</si>
  <si>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</si>
  <si>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</si>
  <si>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</si>
  <si>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</si>
  <si>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</si>
  <si>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</si>
  <si>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</si>
  <si>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</si>
  <si>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</si>
  <si>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</si>
  <si>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</si>
  <si>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</si>
  <si>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</si>
  <si>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</si>
  <si>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</si>
  <si>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</si>
  <si>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</si>
  <si>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</si>
  <si>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</si>
  <si>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</si>
  <si>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</si>
  <si>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</si>
  <si>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</si>
  <si>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</si>
  <si>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</si>
  <si>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</si>
  <si>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</si>
  <si>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</si>
  <si>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</si>
  <si>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</si>
  <si>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</si>
  <si>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</si>
  <si>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</si>
  <si>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</si>
  <si>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</si>
  <si>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</si>
  <si>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</si>
  <si>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</si>
  <si>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</si>
  <si>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</si>
  <si>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</si>
  <si>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</si>
  <si>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</si>
  <si>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</si>
  <si>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</si>
  <si>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</si>
  <si>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</si>
  <si>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</si>
  <si>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</si>
  <si>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</si>
  <si>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</si>
  <si>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</si>
  <si>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</si>
  <si>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</si>
  <si>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</si>
  <si>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</si>
  <si>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</si>
  <si>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</si>
  <si>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</si>
  <si>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</si>
  <si>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</si>
  <si>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</si>
  <si>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</si>
  <si>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</si>
  <si>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</si>
  <si>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</si>
  <si>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</si>
  <si>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</si>
  <si>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</si>
  <si>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</si>
  <si>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</si>
  <si>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</si>
  <si>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</si>
  <si>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</si>
  <si>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</si>
  <si>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</si>
  <si>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</si>
  <si>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</si>
  <si>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</si>
  <si>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</si>
  <si>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</si>
  <si>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</si>
  <si>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</si>
  <si>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</si>
  <si>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</si>
  <si>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</si>
  <si>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</si>
  <si>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</si>
  <si>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</si>
  <si>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</si>
  <si>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</si>
  <si>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</si>
  <si>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</si>
  <si>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</si>
  <si>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</si>
  <si>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</si>
  <si>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</si>
  <si>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</si>
  <si>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</si>
  <si>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</si>
  <si>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</si>
  <si>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</si>
  <si>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</si>
  <si>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</si>
  <si>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</si>
  <si>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</si>
  <si>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</si>
  <si>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</si>
  <si>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</si>
  <si>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</si>
  <si>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</si>
  <si>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</si>
  <si>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</si>
  <si>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</si>
  <si>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</si>
  <si>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</si>
  <si>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</si>
  <si>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</si>
  <si>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</si>
  <si>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</si>
  <si>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</si>
  <si>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</si>
  <si>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</si>
  <si>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</si>
  <si>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</si>
  <si>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</si>
  <si>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</si>
  <si>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</si>
  <si>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</si>
  <si>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</si>
  <si>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</si>
  <si>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</si>
  <si>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</si>
  <si>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</si>
  <si>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</si>
  <si>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</si>
  <si>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</si>
  <si>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</si>
  <si>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</si>
  <si>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</si>
  <si>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</si>
  <si>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</si>
  <si>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</si>
  <si>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</si>
  <si>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</si>
  <si>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</si>
  <si>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</si>
  <si>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</si>
  <si>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</si>
  <si>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</si>
  <si>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</si>
  <si>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</si>
  <si>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</si>
  <si>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</si>
  <si>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</si>
  <si>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</si>
  <si>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</si>
  <si>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</si>
  <si>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</si>
  <si>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</si>
  <si>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</si>
  <si>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</si>
  <si>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</si>
  <si>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</si>
  <si>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</si>
  <si>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</si>
  <si>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</si>
  <si>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</si>
  <si>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</si>
  <si>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</si>
  <si>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</si>
  <si>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</si>
  <si>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</si>
  <si>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</si>
  <si>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</si>
  <si>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</si>
  <si>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</si>
  <si>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</si>
  <si>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</si>
  <si>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</si>
  <si>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</si>
  <si>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</si>
  <si>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</si>
  <si>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</si>
  <si>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</si>
  <si>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</si>
  <si>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</si>
  <si>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</si>
  <si>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</si>
  <si>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</si>
  <si>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</si>
  <si>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</si>
  <si>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</si>
  <si>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</si>
  <si>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</si>
  <si>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</si>
  <si>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</si>
  <si>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</si>
  <si>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</si>
  <si>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</si>
  <si>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</si>
  <si>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</si>
  <si>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</si>
  <si>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</si>
  <si>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</si>
  <si>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</si>
  <si>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</si>
  <si>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</si>
  <si>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</si>
  <si>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</si>
  <si>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</si>
  <si>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</si>
  <si>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</si>
  <si>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</si>
  <si>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</si>
  <si>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</si>
  <si>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</si>
  <si>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</si>
  <si>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</si>
  <si>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</si>
  <si>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</si>
  <si>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</si>
  <si>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</si>
  <si>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</si>
  <si>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</si>
  <si>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</si>
  <si>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</si>
  <si>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</si>
  <si>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</si>
  <si>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</si>
  <si>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</si>
  <si>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</si>
  <si>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</si>
  <si>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</si>
  <si>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</si>
  <si>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</si>
  <si>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</si>
  <si>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</si>
  <si>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</si>
  <si>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</si>
  <si>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</si>
  <si>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</si>
  <si>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</si>
  <si>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</si>
  <si>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</si>
  <si>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</si>
  <si>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</si>
  <si>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</si>
  <si>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</si>
  <si>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</si>
  <si>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</si>
  <si>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</si>
  <si>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</si>
  <si>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</si>
  <si>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</si>
  <si>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</si>
  <si>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</si>
  <si>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</si>
  <si>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</si>
  <si>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</si>
  <si>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</si>
  <si>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</si>
  <si>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</si>
  <si>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</si>
  <si>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</si>
  <si>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</si>
  <si>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</si>
  <si>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</si>
  <si>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</si>
  <si>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</si>
  <si>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</si>
  <si>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</si>
  <si>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</si>
  <si>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</si>
  <si>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</si>
  <si>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</si>
  <si>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</si>
  <si>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</si>
  <si>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</si>
  <si>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</si>
  <si>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</si>
  <si>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</si>
  <si>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</si>
  <si>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</si>
  <si>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</si>
  <si>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</si>
  <si>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</si>
  <si>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</si>
  <si>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</si>
  <si>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</si>
  <si>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</si>
  <si>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</si>
  <si>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</si>
  <si>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</si>
  <si>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</si>
  <si>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</si>
  <si>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</si>
  <si>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</si>
  <si>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</si>
  <si>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</si>
  <si>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</si>
  <si>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</si>
  <si>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</si>
  <si>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</si>
  <si>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</si>
  <si>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</si>
  <si>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</si>
  <si>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</si>
  <si>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</si>
  <si>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</si>
  <si>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</si>
  <si>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</si>
  <si>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</si>
  <si>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</si>
  <si>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</si>
  <si>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</si>
  <si>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</si>
  <si>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</si>
  <si>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</si>
  <si>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</si>
  <si>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</si>
  <si>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</si>
  <si>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</si>
  <si>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</si>
  <si>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</si>
  <si>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</si>
  <si>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</si>
  <si>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</si>
  <si>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</si>
  <si>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</si>
  <si>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</si>
  <si>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</si>
  <si>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</si>
  <si>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</si>
  <si>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</si>
  <si>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</si>
  <si>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</si>
  <si>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</si>
  <si>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</si>
  <si>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</si>
  <si>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</si>
  <si>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</si>
  <si>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</si>
  <si>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</si>
  <si>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</si>
  <si>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</si>
  <si>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</si>
  <si>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</si>
  <si>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</si>
  <si>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</si>
  <si>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</si>
  <si>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</si>
  <si>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</si>
  <si>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</si>
  <si>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</si>
  <si>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</si>
  <si>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</si>
  <si>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</si>
  <si>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</si>
  <si>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</si>
  <si>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</si>
  <si>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</si>
  <si>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</si>
  <si>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</si>
  <si>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</si>
  <si>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</si>
  <si>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</si>
  <si>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</si>
  <si>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</si>
  <si>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</si>
  <si>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</si>
  <si>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</si>
  <si>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</si>
  <si>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</si>
  <si>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</si>
  <si>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</si>
  <si>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</si>
  <si>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</si>
  <si>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</si>
  <si>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</si>
  <si>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</si>
  <si>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</si>
  <si>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</si>
  <si>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</si>
  <si>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</si>
  <si>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</si>
  <si>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</si>
  <si>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</si>
  <si>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</si>
  <si>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</si>
  <si>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</si>
  <si>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</si>
  <si>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</si>
  <si>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</si>
  <si>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</si>
  <si>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</si>
  <si>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</si>
  <si>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</si>
  <si>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</si>
  <si>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</si>
  <si>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</si>
  <si>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</si>
  <si>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</si>
  <si>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</si>
  <si>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</si>
  <si>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</si>
  <si>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</si>
  <si>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</si>
  <si>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</si>
  <si>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</si>
  <si>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</si>
  <si>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</si>
  <si>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</si>
  <si>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</si>
  <si>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</si>
  <si>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</si>
  <si>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</si>
  <si>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</si>
  <si>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</si>
  <si>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</si>
  <si>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</si>
  <si>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</si>
  <si>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</si>
  <si>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</si>
  <si>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</si>
  <si>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</si>
  <si>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</si>
  <si>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</si>
  <si>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</si>
  <si>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</si>
  <si>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</si>
  <si>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</si>
  <si>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</si>
  <si>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</si>
  <si>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</si>
  <si>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</si>
  <si>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</si>
  <si>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</si>
  <si>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</si>
  <si>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</si>
  <si>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</si>
  <si>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</si>
  <si>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</si>
  <si>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</si>
  <si>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</si>
  <si>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</si>
  <si>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</si>
  <si>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</si>
  <si>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</si>
  <si>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</si>
  <si>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</si>
  <si>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</si>
  <si>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</si>
  <si>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</si>
  <si>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</si>
  <si>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</si>
  <si>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</si>
  <si>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</si>
  <si>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</si>
  <si>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</si>
  <si>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</si>
  <si>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</si>
  <si>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</si>
  <si>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</si>
  <si>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</si>
  <si>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</si>
  <si>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</si>
  <si>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</si>
  <si>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</si>
  <si>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</si>
  <si>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</si>
  <si>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</si>
  <si>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</si>
  <si>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</si>
  <si>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</si>
  <si>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</si>
  <si>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</si>
  <si>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</si>
  <si>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</si>
  <si>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</si>
  <si>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</si>
  <si>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</si>
  <si>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</si>
  <si>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</si>
  <si>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</si>
  <si>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</si>
  <si>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</si>
  <si>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</si>
  <si>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</si>
  <si>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</si>
  <si>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</si>
  <si>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</si>
  <si>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</si>
  <si>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</si>
  <si>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</si>
  <si>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</si>
  <si>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</si>
  <si>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</si>
  <si>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</si>
  <si>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</si>
  <si>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</si>
  <si>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</si>
  <si>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</si>
  <si>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</si>
  <si>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</si>
  <si>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</si>
  <si>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</si>
  <si>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</si>
  <si>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</si>
  <si>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</si>
  <si>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</si>
  <si>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</si>
  <si>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</si>
  <si>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</si>
  <si>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</si>
  <si>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</si>
  <si>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</si>
  <si>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</si>
  <si>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</si>
  <si>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</si>
  <si>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</si>
  <si>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</si>
  <si>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</si>
  <si>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</si>
  <si>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</si>
  <si>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</si>
  <si>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</si>
  <si>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</si>
  <si>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</si>
  <si>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</si>
  <si>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</si>
  <si>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</si>
  <si>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</si>
  <si>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</si>
  <si>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</si>
  <si>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</si>
  <si>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</si>
  <si>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</si>
  <si>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</si>
  <si>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</si>
  <si>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</si>
  <si>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</si>
  <si>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</si>
  <si>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</si>
  <si>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</si>
  <si>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</si>
  <si>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</si>
  <si>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</si>
  <si>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</si>
  <si>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</si>
  <si>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</si>
  <si>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</si>
  <si>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</si>
  <si>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</si>
  <si>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</si>
  <si>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</si>
  <si>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</si>
  <si>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</si>
  <si>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</si>
  <si>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</si>
  <si>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</si>
  <si>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</si>
  <si>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</si>
  <si>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</si>
  <si>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</si>
  <si>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</si>
  <si>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</si>
  <si>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</si>
  <si>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</si>
  <si>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</si>
  <si>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</si>
  <si>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</si>
  <si>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</si>
  <si>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</si>
  <si>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</si>
  <si>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</si>
  <si>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</si>
  <si>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</si>
  <si>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</si>
  <si>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</si>
  <si>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</si>
  <si>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</si>
  <si>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</si>
  <si>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</si>
  <si>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</si>
  <si>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</si>
  <si>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</si>
  <si>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</si>
  <si>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</si>
  <si>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</si>
  <si>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</si>
  <si>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</si>
  <si>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</si>
  <si>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</si>
  <si>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</si>
  <si>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</si>
  <si>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</si>
  <si>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</si>
  <si>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</si>
  <si>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</si>
  <si>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</si>
  <si>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</si>
  <si>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</si>
  <si>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</si>
  <si>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</si>
  <si>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</si>
  <si>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</si>
  <si>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</si>
  <si>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</si>
  <si>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</si>
  <si>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</si>
  <si>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</si>
  <si>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</si>
  <si>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</si>
  <si>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</si>
  <si>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</si>
  <si>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</si>
  <si>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</si>
  <si>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</si>
  <si>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</si>
  <si>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</si>
  <si>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</si>
  <si>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</si>
  <si>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</si>
  <si>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</si>
  <si>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</si>
  <si>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</si>
  <si>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</si>
  <si>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</si>
  <si>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</si>
  <si>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</si>
  <si>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</si>
  <si>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</si>
  <si>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</si>
  <si>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</si>
  <si>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</si>
  <si>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</si>
  <si>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</si>
  <si>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</si>
  <si>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</si>
  <si>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</si>
  <si>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</si>
  <si>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</si>
  <si>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</si>
  <si>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</si>
  <si>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</si>
  <si>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</si>
  <si>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</si>
  <si>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</si>
  <si>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</si>
  <si>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</si>
  <si>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</si>
  <si>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</si>
  <si>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</si>
  <si>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</si>
  <si>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</si>
  <si>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</si>
  <si>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</si>
  <si>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</si>
  <si>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</si>
  <si>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</si>
  <si>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</si>
  <si>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</si>
  <si>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</si>
  <si>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</si>
  <si>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</si>
  <si>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</si>
  <si>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</si>
  <si>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</si>
  <si>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</si>
  <si>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</si>
  <si>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</si>
  <si>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</si>
  <si>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</si>
  <si>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</si>
  <si>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</si>
  <si>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</si>
  <si>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</si>
  <si>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</si>
  <si>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</si>
  <si>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</si>
  <si>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</si>
  <si>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</si>
  <si>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</si>
  <si>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</si>
  <si>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</si>
  <si>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</si>
  <si>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</si>
  <si>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</si>
  <si>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</si>
  <si>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</si>
  <si>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</si>
  <si>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</si>
  <si>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</si>
  <si>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</si>
  <si>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</si>
  <si>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</si>
  <si>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</si>
  <si>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</si>
  <si>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</si>
  <si>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</si>
  <si>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</si>
  <si>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</si>
  <si>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</si>
  <si>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</si>
  <si>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</si>
  <si>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</si>
  <si>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</si>
  <si>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</si>
  <si>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</si>
  <si>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</si>
  <si>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</si>
  <si>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</si>
  <si>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</si>
  <si>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</si>
  <si>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</si>
  <si>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</si>
  <si>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</si>
  <si>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</si>
  <si>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</si>
  <si>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</si>
  <si>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</si>
  <si>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</si>
  <si>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</si>
  <si>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</si>
  <si>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</si>
  <si>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</si>
  <si>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</si>
  <si>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</si>
  <si>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</si>
  <si>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</si>
  <si>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</si>
  <si>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</si>
  <si>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</si>
  <si>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</si>
  <si>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</si>
  <si>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</si>
  <si>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</si>
  <si>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</si>
  <si>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</si>
  <si>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</si>
  <si>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</si>
  <si>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</si>
  <si>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</si>
  <si>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</si>
  <si>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</si>
  <si>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</si>
  <si>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</si>
  <si>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</si>
  <si>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</si>
  <si>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</si>
  <si>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</si>
  <si>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</si>
  <si>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</si>
  <si>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</si>
  <si>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</si>
  <si>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</si>
  <si>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</si>
  <si>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</si>
  <si>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</si>
  <si>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</si>
  <si>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</si>
  <si>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</si>
  <si>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</si>
  <si>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</si>
  <si>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</si>
  <si>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</si>
  <si>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</si>
  <si>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</si>
  <si>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</si>
  <si>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</si>
  <si>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</si>
  <si>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</si>
  <si>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</si>
  <si>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</si>
  <si>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</si>
  <si>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</si>
  <si>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</si>
  <si>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</si>
  <si>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</si>
  <si>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</si>
  <si>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</si>
  <si>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</si>
  <si>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</si>
  <si>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</si>
  <si>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</si>
  <si>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</si>
  <si>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</si>
  <si>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</si>
  <si>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</si>
  <si>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</si>
  <si>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</si>
  <si>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</si>
  <si>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</si>
  <si>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</si>
  <si>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</si>
  <si>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</si>
  <si>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</si>
  <si>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</si>
  <si>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</si>
  <si>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</si>
  <si>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</si>
  <si>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</si>
  <si>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</si>
  <si>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</si>
  <si>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</si>
  <si>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</si>
  <si>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</si>
  <si>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</si>
  <si>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</si>
  <si>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</si>
  <si>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</si>
  <si>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</si>
  <si>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</si>
  <si>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</si>
  <si>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</si>
  <si>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</si>
  <si>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</si>
  <si>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</si>
  <si>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</si>
  <si>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</si>
  <si>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</si>
  <si>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</si>
  <si>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</si>
  <si>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</si>
  <si>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</si>
  <si>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</si>
  <si>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</si>
  <si>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</si>
  <si>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</si>
  <si>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</si>
  <si>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</si>
  <si>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</si>
  <si>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</si>
  <si>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</si>
  <si>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</si>
  <si>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</si>
  <si>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</si>
  <si>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</si>
  <si>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</si>
  <si>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</si>
  <si>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</si>
  <si>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</si>
  <si>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</si>
  <si>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</si>
  <si>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</si>
  <si>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</si>
  <si>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</si>
  <si>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</si>
  <si>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</si>
  <si>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</si>
  <si>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</si>
  <si>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</si>
  <si>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</si>
  <si>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</si>
  <si>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</si>
  <si>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</si>
  <si>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</si>
  <si>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</si>
  <si>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</si>
  <si>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</si>
  <si>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</si>
  <si>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</si>
  <si>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</si>
  <si>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</si>
  <si>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</si>
  <si>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</si>
  <si>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</si>
  <si>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</si>
  <si>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</si>
  <si>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</si>
  <si>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</si>
  <si>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</si>
  <si>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</si>
  <si>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</si>
  <si>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</si>
  <si>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</si>
  <si>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</si>
  <si>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</si>
  <si>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</si>
  <si>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</si>
  <si>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</si>
  <si>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</si>
  <si>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</si>
  <si>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</si>
  <si>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</si>
  <si>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</si>
  <si>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</si>
  <si>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</si>
  <si>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</si>
  <si>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</si>
  <si>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</si>
  <si>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</si>
  <si>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</si>
  <si>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</si>
  <si>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</si>
  <si>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</si>
  <si>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</si>
  <si>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</si>
  <si>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</si>
  <si>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</si>
  <si>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</si>
  <si>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</si>
  <si>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</si>
  <si>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</si>
  <si>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</si>
  <si>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</si>
  <si>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</si>
  <si>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</si>
  <si>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</si>
  <si>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</si>
  <si>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</si>
  <si>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</si>
  <si>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</si>
  <si>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</si>
  <si>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</si>
  <si>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</si>
  <si>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</si>
  <si>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</si>
  <si>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</si>
  <si>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</si>
  <si>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</si>
  <si>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</si>
  <si>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</si>
  <si>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</si>
  <si>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</si>
  <si>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</si>
  <si>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</si>
  <si>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</si>
  <si>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</si>
  <si>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</si>
  <si>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</si>
  <si>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</si>
  <si>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</si>
  <si>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</si>
  <si>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</si>
  <si>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</si>
  <si>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</si>
  <si>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</si>
  <si>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</si>
  <si>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</si>
  <si>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</si>
  <si>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</si>
  <si>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</si>
  <si>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</si>
  <si>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</si>
  <si>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</si>
  <si>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</si>
  <si>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</si>
  <si>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</si>
  <si>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</si>
  <si>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</si>
  <si>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</si>
  <si>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</si>
  <si>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</si>
  <si>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</si>
  <si>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</si>
  <si>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</si>
  <si>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</si>
  <si>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</si>
  <si>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</si>
  <si>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</si>
  <si>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</si>
  <si>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</si>
  <si>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</si>
  <si>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</si>
  <si>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</si>
  <si>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</si>
  <si>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</si>
  <si>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</si>
  <si>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</si>
  <si>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</si>
  <si>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</si>
  <si>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</si>
  <si>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</si>
  <si>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</si>
  <si>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</si>
  <si>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</si>
  <si>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</si>
  <si>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</si>
  <si>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</si>
  <si>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</si>
  <si>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</si>
  <si>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</si>
  <si>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</si>
  <si>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</si>
  <si>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</si>
  <si>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</si>
  <si>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</si>
  <si>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</si>
  <si>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</si>
  <si>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</si>
  <si>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</si>
  <si>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</si>
  <si>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</si>
  <si>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</si>
  <si>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</si>
  <si>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</si>
  <si>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</si>
  <si>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</si>
  <si>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</si>
  <si>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</si>
  <si>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</si>
  <si>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</si>
  <si>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</si>
  <si>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</si>
  <si>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</si>
  <si>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</si>
  <si>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</si>
  <si>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</si>
  <si>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</si>
  <si>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</si>
  <si>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</si>
  <si>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</si>
  <si>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</si>
  <si>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</si>
  <si>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</si>
  <si>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</si>
  <si>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</si>
  <si>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</si>
  <si>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</si>
  <si>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</si>
  <si>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</si>
  <si>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</si>
  <si>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</si>
  <si>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</si>
  <si>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</si>
  <si>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</si>
  <si>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</si>
  <si>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</si>
  <si>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</si>
  <si>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</si>
  <si>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</si>
  <si>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</si>
  <si>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</si>
  <si>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</si>
  <si>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</si>
  <si>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</si>
  <si>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</si>
  <si>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</si>
  <si>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</si>
  <si>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</si>
  <si>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</si>
  <si>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</si>
  <si>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</si>
  <si>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</si>
  <si>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</si>
  <si>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</si>
  <si>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</si>
  <si>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</si>
  <si>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</si>
  <si>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</si>
  <si>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</si>
  <si>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</si>
  <si>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</si>
  <si>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</si>
  <si>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</si>
  <si>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</si>
  <si>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</si>
  <si>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</si>
  <si>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</si>
  <si>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</si>
  <si>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</si>
  <si>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</si>
  <si>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</si>
  <si>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</si>
  <si>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</si>
  <si>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</si>
  <si>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</si>
  <si>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</si>
  <si>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</si>
  <si>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</si>
  <si>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</si>
  <si>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</si>
  <si>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</si>
  <si>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</si>
  <si>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</si>
  <si>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</si>
  <si>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</si>
  <si>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</si>
  <si>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</si>
  <si>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</si>
  <si>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</si>
  <si>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</si>
  <si>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</si>
  <si>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</si>
  <si>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</si>
  <si>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</si>
  <si>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</si>
  <si>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</si>
  <si>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</si>
  <si>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</si>
  <si>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</si>
  <si>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</si>
  <si>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</si>
  <si>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</si>
  <si>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</si>
  <si>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</si>
  <si>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</si>
  <si>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</si>
  <si>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</si>
  <si>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</si>
  <si>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</si>
  <si>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</si>
  <si>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</si>
  <si>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</si>
  <si>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</si>
  <si>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</si>
  <si>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</si>
  <si>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</si>
  <si>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</si>
  <si>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</si>
  <si>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</si>
  <si>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</si>
  <si>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</si>
  <si>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</si>
  <si>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</si>
  <si>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</si>
  <si>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</si>
  <si>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</si>
  <si>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</si>
  <si>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</si>
  <si>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</si>
  <si>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</si>
  <si>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</si>
  <si>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</si>
  <si>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</si>
  <si>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</si>
  <si>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</si>
  <si>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</si>
  <si>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</si>
  <si>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</si>
  <si>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</si>
  <si>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</si>
  <si>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</si>
  <si>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</si>
  <si>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</si>
  <si>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</si>
  <si>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</si>
  <si>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</si>
  <si>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</si>
  <si>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</si>
  <si>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</si>
  <si>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</si>
  <si>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</si>
  <si>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</si>
  <si>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</si>
  <si>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</si>
  <si>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</si>
  <si>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</si>
  <si>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</si>
  <si>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</si>
  <si>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</si>
  <si>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</si>
  <si>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</si>
  <si>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</si>
  <si>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</si>
  <si>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</si>
  <si>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</si>
  <si>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</si>
  <si>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</si>
  <si>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</si>
  <si>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</si>
  <si>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</si>
  <si>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</si>
  <si>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</si>
  <si>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</si>
  <si>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</si>
  <si>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</si>
  <si>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</si>
  <si>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</si>
  <si>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</si>
  <si>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</si>
  <si>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</si>
  <si>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</si>
  <si>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</si>
  <si>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</si>
  <si>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</si>
  <si>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</si>
  <si>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</si>
  <si>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</si>
  <si>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</si>
  <si>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</si>
  <si>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</si>
  <si>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</si>
  <si>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</si>
  <si>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</si>
  <si>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</si>
  <si>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</si>
  <si>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</si>
  <si>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</si>
  <si>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</si>
  <si>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</si>
  <si>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</si>
  <si>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</si>
  <si>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</si>
  <si>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</si>
  <si>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</si>
  <si>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</si>
  <si>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</si>
  <si>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</si>
  <si>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</si>
  <si>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</si>
  <si>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</si>
  <si>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</si>
  <si>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</si>
  <si>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</si>
  <si>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</si>
  <si>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</si>
  <si>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</si>
  <si>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</si>
  <si>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</si>
  <si>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</si>
  <si>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</si>
  <si>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</si>
  <si>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</si>
  <si>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</si>
  <si>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</si>
  <si>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</si>
  <si>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</si>
  <si>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</si>
  <si>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</si>
  <si>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</si>
  <si>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</si>
  <si>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</si>
  <si>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</si>
  <si>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</si>
  <si>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</si>
  <si>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</si>
  <si>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</si>
  <si>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</si>
  <si>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</si>
  <si>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</si>
  <si>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</si>
  <si>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</si>
  <si>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</si>
  <si>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</si>
  <si>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</si>
  <si>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</si>
  <si>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</si>
  <si>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</si>
  <si>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</si>
  <si>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</si>
  <si>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</si>
  <si>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</si>
  <si>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</si>
  <si>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</si>
  <si>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</si>
  <si>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</si>
  <si>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</si>
  <si>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</si>
  <si>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</si>
  <si>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</si>
  <si>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</si>
  <si>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</si>
  <si>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</si>
  <si>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</si>
  <si>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</si>
  <si>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</si>
  <si>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</si>
  <si>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</si>
  <si>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</si>
  <si>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</si>
  <si>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</si>
  <si>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</si>
  <si>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</si>
  <si>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</si>
  <si>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</si>
  <si>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</si>
  <si>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</si>
  <si>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</si>
  <si>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</si>
  <si>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</si>
  <si>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</si>
  <si>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</si>
  <si>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</si>
  <si>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</si>
  <si>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</si>
  <si>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</si>
  <si>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</si>
  <si>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</si>
  <si>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</si>
  <si>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</si>
  <si>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</si>
  <si>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</si>
  <si>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</si>
  <si>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</si>
  <si>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</si>
  <si>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</si>
  <si>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</si>
  <si>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</si>
  <si>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</si>
  <si>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</si>
  <si>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</si>
  <si>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</si>
  <si>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</si>
  <si>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</si>
  <si>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</si>
  <si>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</si>
  <si>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</si>
  <si>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</si>
  <si>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</si>
  <si>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</si>
  <si>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</si>
  <si>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</si>
  <si>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</si>
  <si>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</si>
  <si>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</si>
  <si>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</si>
  <si>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</si>
  <si>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</si>
  <si>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</si>
  <si>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</si>
  <si>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</si>
  <si>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</si>
  <si>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</si>
  <si>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</si>
  <si>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</si>
  <si>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</si>
  <si>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</si>
  <si>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</si>
  <si>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</si>
  <si>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</si>
  <si>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</si>
  <si>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</si>
  <si>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</si>
  <si>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</si>
  <si>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</si>
  <si>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</si>
  <si>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</si>
  <si>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</si>
  <si>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</si>
  <si>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</si>
  <si>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</si>
  <si>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</si>
  <si>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</si>
  <si>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</si>
  <si>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</si>
  <si>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</si>
  <si>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</si>
  <si>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</si>
  <si>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</si>
  <si>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</si>
  <si>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</si>
  <si>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</si>
  <si>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</si>
  <si>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</si>
  <si>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</si>
  <si>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</si>
  <si>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</si>
  <si>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</si>
  <si>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</si>
  <si>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</si>
  <si>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</si>
  <si>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</si>
  <si>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</si>
  <si>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</si>
  <si>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</si>
  <si>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</si>
  <si>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</si>
  <si>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</si>
  <si>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</si>
  <si>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</si>
  <si>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</si>
  <si>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</si>
  <si>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</si>
  <si>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</si>
  <si>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</si>
  <si>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</si>
  <si>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</si>
  <si>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</si>
  <si>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</si>
  <si>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</si>
  <si>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</si>
  <si>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</si>
  <si>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</si>
  <si>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</si>
  <si>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</si>
  <si>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</si>
  <si>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</si>
  <si>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</si>
  <si>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</si>
  <si>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</si>
  <si>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</si>
  <si>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</si>
  <si>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</si>
  <si>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</si>
  <si>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</si>
  <si>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</si>
  <si>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</si>
  <si>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</si>
  <si>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</si>
  <si>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</si>
  <si>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</si>
  <si>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</si>
  <si>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</si>
  <si>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</si>
  <si>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</si>
  <si>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</si>
  <si>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</si>
  <si>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</si>
  <si>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</si>
  <si>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</si>
  <si>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</si>
  <si>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</si>
  <si>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</si>
  <si>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</si>
  <si>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</si>
  <si>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</si>
  <si>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</si>
  <si>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</si>
  <si>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</si>
  <si>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</si>
  <si>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</si>
  <si>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</si>
  <si>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</si>
  <si>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</si>
  <si>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</si>
  <si>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</si>
  <si>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</si>
  <si>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</si>
  <si>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</si>
  <si>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</si>
  <si>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</si>
  <si>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</si>
  <si>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</si>
  <si>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</si>
  <si>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</si>
  <si>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</si>
  <si>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</si>
  <si>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</si>
  <si>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</si>
  <si>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</si>
  <si>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</si>
  <si>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</si>
  <si>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</si>
  <si>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</si>
  <si>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</si>
  <si>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</si>
  <si>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</si>
  <si>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</si>
  <si>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</si>
  <si>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</si>
  <si>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</si>
  <si>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</si>
  <si>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</si>
  <si>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</si>
  <si>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</si>
  <si>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</si>
  <si>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</si>
  <si>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</si>
  <si>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</si>
  <si>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</si>
  <si>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</si>
  <si>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</si>
  <si>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</si>
  <si>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</si>
  <si>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</si>
  <si>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</si>
  <si>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</si>
  <si>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</si>
  <si>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</si>
  <si>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</si>
  <si>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</si>
  <si>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</si>
  <si>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</si>
  <si>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</si>
  <si>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</si>
  <si>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</si>
  <si>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</si>
  <si>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</si>
  <si>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</si>
  <si>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</si>
  <si>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</si>
  <si>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</si>
  <si>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</si>
  <si>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</si>
  <si>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</si>
  <si>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</si>
  <si>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</si>
  <si>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</si>
  <si>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</si>
  <si>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</si>
  <si>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</si>
  <si>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</si>
  <si>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</si>
  <si>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</si>
  <si>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</si>
  <si>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</si>
  <si>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</si>
  <si>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</si>
  <si>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</si>
  <si>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</si>
  <si>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</si>
  <si>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</si>
  <si>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</si>
  <si>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</si>
  <si>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</si>
  <si>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</si>
  <si>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</si>
  <si>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</si>
  <si>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</si>
  <si>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</si>
  <si>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</si>
  <si>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</si>
  <si>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</si>
  <si>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</si>
  <si>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</si>
  <si>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</si>
  <si>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</si>
  <si>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</si>
  <si>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</si>
  <si>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</si>
  <si>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</si>
  <si>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</si>
  <si>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</si>
  <si>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</si>
  <si>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</si>
  <si>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</si>
  <si>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</si>
  <si>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</si>
  <si>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</si>
  <si>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</si>
  <si>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</si>
  <si>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</si>
  <si>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</si>
  <si>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</si>
  <si>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</si>
  <si>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</si>
  <si>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</si>
  <si>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</si>
  <si>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</si>
  <si>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</si>
  <si>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</si>
  <si>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</si>
  <si>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</si>
  <si>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</si>
  <si>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</si>
  <si>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</si>
  <si>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</si>
  <si>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</si>
  <si>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</si>
  <si>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</si>
  <si>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</si>
  <si>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</si>
  <si>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</si>
  <si>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</si>
  <si>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</si>
  <si>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</si>
  <si>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</si>
  <si>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</si>
  <si>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</si>
  <si>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</si>
  <si>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</si>
  <si>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</si>
  <si>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</si>
  <si>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</si>
  <si>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</si>
  <si>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</si>
  <si>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</si>
  <si>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</si>
  <si>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</si>
  <si>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</si>
  <si>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</si>
  <si>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</si>
  <si>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</si>
  <si>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</si>
  <si>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</si>
  <si>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</si>
  <si>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</si>
  <si>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</si>
  <si>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</si>
  <si>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</si>
  <si>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</si>
  <si>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</si>
  <si>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</si>
  <si>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</si>
  <si>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</si>
  <si>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</si>
  <si>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</si>
  <si>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</si>
  <si>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</si>
  <si>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</si>
  <si>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</si>
  <si>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</si>
  <si>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</si>
  <si>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</si>
  <si>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</si>
  <si>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</si>
  <si>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</si>
  <si>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</si>
  <si>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</si>
  <si>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</si>
  <si>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</si>
  <si>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</si>
  <si>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</si>
  <si>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</si>
  <si>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</si>
  <si>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</si>
  <si>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</si>
  <si>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</si>
  <si>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</si>
  <si>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</si>
  <si>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</si>
  <si>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</si>
  <si>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</si>
  <si>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</si>
  <si>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</si>
  <si>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</si>
  <si>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</si>
  <si>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</si>
  <si>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</si>
  <si>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</si>
  <si>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</si>
  <si>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</si>
  <si>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</si>
  <si>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</si>
  <si>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</si>
  <si>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</si>
  <si>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</si>
  <si>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</si>
  <si>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</si>
  <si>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</si>
  <si>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</si>
  <si>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</si>
  <si>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</si>
  <si>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</si>
  <si>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</si>
  <si>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</si>
  <si>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</si>
  <si>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</si>
  <si>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</si>
  <si>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</si>
  <si>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</si>
  <si>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</si>
  <si>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</si>
  <si>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</si>
  <si>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</si>
  <si>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</si>
  <si>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</si>
  <si>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</si>
  <si>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</si>
  <si>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</si>
  <si>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</si>
  <si>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</si>
  <si>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</si>
  <si>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</si>
  <si>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</si>
  <si>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</si>
  <si>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</si>
  <si>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</si>
  <si>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</si>
  <si>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</si>
  <si>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</si>
  <si>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</si>
  <si>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</si>
  <si>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</si>
  <si>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</si>
  <si>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</si>
  <si>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</si>
  <si>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</si>
  <si>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</si>
  <si>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</si>
  <si>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</si>
  <si>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</si>
  <si>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</si>
  <si>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</si>
  <si>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</si>
  <si>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</si>
  <si>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</si>
  <si>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</si>
  <si>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</si>
  <si>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</si>
  <si>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</si>
  <si>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</si>
  <si>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</si>
  <si>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</si>
  <si>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</si>
  <si>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</si>
  <si>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</si>
  <si>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</si>
  <si>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</si>
  <si>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</si>
  <si>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</si>
  <si>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</si>
  <si>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</si>
  <si>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</si>
  <si>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</si>
  <si>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</si>
  <si>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</si>
  <si>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</si>
  <si>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</si>
  <si>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</si>
  <si>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</si>
  <si>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</si>
  <si>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</si>
  <si>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</si>
  <si>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</si>
  <si>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</si>
  <si>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</si>
  <si>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</si>
  <si>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</si>
  <si>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</si>
  <si>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</si>
  <si>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</si>
  <si>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</si>
  <si>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</si>
  <si>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</si>
  <si>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</si>
  <si>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</si>
  <si>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</si>
  <si>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</si>
  <si>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</si>
  <si>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</si>
  <si>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</si>
  <si>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</si>
  <si>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</si>
  <si>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</si>
  <si>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</si>
  <si>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</si>
  <si>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</si>
  <si>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</si>
  <si>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</si>
  <si>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</si>
  <si>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</si>
  <si>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</si>
  <si>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</si>
  <si>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</si>
  <si>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</si>
  <si>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</si>
  <si>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</si>
  <si>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</si>
  <si>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</si>
  <si>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</si>
  <si>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</si>
  <si>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</si>
  <si>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</si>
  <si>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</si>
  <si>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</si>
  <si>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</si>
  <si>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</si>
  <si>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</si>
  <si>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</si>
  <si>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</si>
  <si>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</si>
  <si>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</si>
  <si>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</si>
  <si>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</si>
  <si>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</si>
  <si>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</si>
  <si>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</si>
  <si>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</si>
  <si>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</si>
  <si>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</si>
  <si>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</si>
  <si>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</si>
  <si>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</si>
  <si>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</si>
  <si>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</si>
  <si>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</si>
  <si>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</si>
  <si>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</si>
  <si>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</si>
  <si>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</si>
  <si>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</si>
  <si>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</si>
  <si>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</si>
  <si>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</si>
  <si>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</si>
  <si>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</si>
  <si>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</si>
  <si>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</si>
  <si>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</si>
  <si>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</si>
  <si>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</si>
  <si>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</si>
  <si>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</si>
  <si>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</si>
  <si>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</si>
  <si>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</si>
  <si>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</si>
  <si>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</si>
  <si>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</si>
  <si>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</si>
  <si>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</si>
  <si>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</si>
  <si>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</si>
  <si>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</si>
  <si>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</si>
  <si>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</si>
  <si>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</si>
  <si>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</si>
  <si>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</si>
  <si>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</si>
  <si>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</si>
  <si>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</si>
  <si>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</si>
  <si>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</si>
  <si>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</si>
  <si>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</si>
  <si>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</si>
  <si>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</si>
  <si>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</si>
  <si>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</si>
  <si>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</si>
  <si>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</si>
  <si>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</si>
  <si>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</si>
  <si>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</si>
  <si>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</si>
  <si>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</si>
  <si>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</si>
  <si>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</si>
  <si>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</si>
  <si>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</si>
  <si>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</si>
  <si>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</si>
  <si>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</si>
  <si>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</si>
  <si>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</si>
  <si>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</si>
  <si>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</si>
  <si>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</si>
  <si>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</si>
  <si>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</si>
  <si>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</si>
  <si>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</si>
  <si>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</si>
  <si>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</si>
  <si>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</si>
  <si>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</si>
  <si>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</si>
  <si>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</si>
  <si>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</si>
  <si>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</si>
  <si>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</si>
  <si>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</si>
  <si>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</si>
  <si>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</si>
  <si>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</si>
  <si>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</si>
  <si>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</si>
  <si>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</si>
  <si>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</si>
  <si>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</si>
  <si>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</si>
  <si>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</si>
  <si>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</si>
  <si>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</si>
  <si>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</si>
  <si>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</si>
  <si>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</si>
  <si>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</si>
  <si>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</si>
  <si>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</si>
  <si>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</si>
  <si>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</si>
  <si>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</si>
  <si>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</si>
  <si>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</si>
  <si>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</si>
  <si>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</si>
  <si>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</si>
  <si>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</si>
  <si>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</si>
  <si>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</si>
  <si>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</si>
  <si>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</si>
  <si>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</si>
  <si>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</si>
  <si>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</si>
  <si>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</si>
  <si>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</si>
  <si>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</si>
  <si>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</si>
  <si>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</si>
  <si>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</si>
  <si>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</si>
  <si>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</si>
  <si>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</si>
  <si>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</si>
  <si>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</si>
  <si>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</si>
  <si>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</si>
  <si>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</si>
  <si>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</si>
  <si>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</si>
  <si>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</si>
  <si>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</si>
  <si>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</si>
  <si>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</si>
  <si>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</si>
  <si>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</si>
  <si>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</si>
  <si>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</si>
  <si>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</si>
  <si>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</si>
  <si>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</si>
  <si>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</si>
  <si>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</si>
  <si>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</si>
  <si>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</si>
  <si>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</si>
  <si>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</si>
  <si>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</si>
  <si>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</si>
  <si>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</si>
  <si>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</si>
  <si>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</si>
  <si>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</si>
  <si>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</si>
  <si>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</si>
  <si>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</si>
  <si>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</si>
  <si>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</si>
  <si>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</si>
  <si>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</si>
  <si>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</si>
  <si>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</si>
  <si>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</si>
  <si>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</si>
  <si>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</si>
  <si>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</si>
  <si>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</si>
  <si>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</si>
  <si>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</si>
  <si>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</si>
  <si>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</si>
  <si>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</si>
  <si>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</si>
  <si>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</si>
  <si>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</si>
  <si>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</si>
  <si>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</si>
  <si>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</si>
  <si>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</si>
  <si>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</si>
  <si>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</si>
  <si>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</si>
  <si>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</si>
  <si>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</si>
  <si>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</si>
  <si>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</si>
  <si>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</si>
  <si>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</si>
  <si>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</si>
  <si>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</si>
  <si>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</si>
  <si>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</si>
  <si>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</si>
  <si>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</si>
  <si>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</si>
  <si>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</si>
  <si>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</si>
  <si>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</si>
  <si>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</si>
  <si>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</si>
  <si>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</si>
  <si>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</si>
  <si>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</si>
  <si>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</si>
  <si>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</si>
  <si>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</si>
  <si>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</si>
  <si>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</si>
  <si>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</si>
  <si>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</si>
  <si>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</si>
  <si>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</si>
  <si>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</si>
  <si>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</si>
  <si>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</si>
  <si>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</si>
  <si>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</si>
  <si>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</si>
  <si>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</si>
  <si>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</si>
  <si>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</si>
  <si>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</si>
  <si>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</si>
  <si>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</si>
  <si>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</si>
  <si>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</si>
  <si>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</si>
  <si>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</si>
  <si>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</si>
  <si>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</si>
  <si>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</si>
  <si>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</si>
  <si>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</si>
  <si>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</si>
  <si>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</si>
  <si>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</si>
  <si>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</si>
  <si>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</si>
  <si>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</si>
  <si>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</si>
  <si>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</si>
  <si>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</si>
  <si>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</si>
  <si>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</si>
  <si>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</si>
  <si>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</si>
  <si>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</si>
  <si>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</si>
  <si>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</si>
  <si>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</si>
  <si>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</si>
  <si>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</si>
  <si>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</si>
  <si>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</si>
  <si>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</si>
  <si>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</si>
  <si>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</si>
  <si>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</si>
  <si>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</si>
  <si>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</si>
  <si>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</si>
  <si>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</si>
  <si>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</si>
  <si>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</si>
  <si>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</si>
  <si>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</si>
  <si>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</si>
  <si>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</si>
  <si>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</si>
  <si>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</si>
  <si>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</si>
  <si>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</si>
  <si>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</si>
  <si>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</si>
  <si>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</si>
  <si>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</si>
  <si>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</si>
  <si>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</si>
  <si>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</si>
  <si>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</si>
  <si>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</si>
  <si>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</si>
  <si>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</si>
  <si>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</si>
  <si>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</si>
  <si>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</si>
  <si>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</si>
  <si>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</si>
  <si>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</si>
  <si>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</si>
  <si>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</si>
  <si>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</si>
  <si>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</si>
  <si>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</si>
  <si>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</si>
  <si>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</si>
  <si>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</si>
  <si>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</si>
  <si>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</si>
  <si>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</si>
  <si>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</si>
  <si>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</si>
  <si>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</si>
  <si>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</si>
  <si>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</si>
  <si>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</si>
  <si>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</si>
  <si>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</si>
  <si>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</si>
  <si>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</si>
  <si>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</si>
  <si>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</si>
  <si>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</si>
  <si>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</si>
  <si>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</si>
  <si>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</si>
  <si>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</si>
  <si>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</si>
  <si>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</si>
  <si>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</si>
  <si>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</si>
  <si>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</si>
  <si>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</si>
  <si>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</si>
  <si>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</si>
  <si>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</si>
  <si>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</si>
  <si>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</si>
  <si>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</si>
  <si>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</si>
  <si>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</si>
  <si>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</si>
  <si>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</si>
  <si>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</si>
  <si>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</si>
  <si>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</si>
  <si>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</si>
  <si>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</si>
  <si>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</si>
  <si>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</si>
  <si>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</si>
  <si>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</si>
  <si>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</si>
  <si>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</si>
  <si>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</si>
  <si>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</si>
  <si>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</si>
  <si>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</si>
  <si>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</si>
  <si>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</si>
  <si>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</si>
  <si>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</si>
  <si>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</si>
  <si>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</si>
  <si>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</si>
  <si>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</si>
  <si>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</si>
  <si>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</si>
  <si>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</si>
  <si>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</si>
  <si>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</si>
  <si>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</si>
  <si>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</si>
  <si>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</si>
  <si>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</si>
  <si>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</si>
  <si>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</si>
  <si>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</si>
  <si>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</si>
  <si>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</si>
  <si>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</si>
  <si>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</si>
  <si>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</si>
  <si>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</si>
  <si>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</si>
  <si>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</si>
  <si>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</si>
  <si>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</si>
  <si>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</si>
  <si>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</si>
  <si>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</si>
  <si>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</si>
  <si>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</si>
  <si>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</si>
  <si>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</si>
  <si>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</si>
  <si>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</si>
  <si>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</si>
  <si>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</si>
  <si>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</si>
  <si>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</si>
  <si>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</si>
  <si>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</si>
  <si>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</si>
  <si>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</si>
  <si>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</si>
  <si>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</si>
  <si>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</si>
  <si>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</si>
  <si>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</si>
  <si>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</si>
  <si>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</si>
  <si>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</si>
  <si>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</si>
  <si>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</si>
  <si>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</si>
  <si>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</si>
  <si>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</si>
  <si>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</si>
  <si>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</si>
  <si>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</si>
  <si>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</si>
  <si>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</si>
  <si>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</si>
  <si>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</si>
  <si>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</si>
  <si>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</si>
  <si>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</si>
  <si>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</si>
  <si>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</si>
  <si>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</si>
  <si>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</si>
  <si>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</si>
  <si>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</si>
  <si>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</si>
  <si>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</si>
  <si>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</si>
  <si>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</si>
  <si>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</si>
  <si>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</si>
  <si>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</si>
  <si>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</si>
  <si>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</si>
  <si>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</si>
  <si>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</si>
  <si>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</si>
  <si>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</si>
  <si>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</si>
  <si>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</si>
  <si>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</si>
  <si>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</si>
  <si>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</si>
  <si>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</si>
  <si>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</si>
  <si>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</si>
  <si>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</si>
  <si>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</si>
  <si>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</si>
  <si>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</si>
  <si>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</si>
  <si>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</si>
  <si>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</si>
  <si>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</si>
  <si>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</si>
  <si>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</si>
  <si>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</si>
  <si>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</si>
  <si>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</si>
  <si>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</si>
  <si>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</si>
  <si>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</si>
  <si>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</si>
  <si>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</si>
  <si>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</si>
  <si>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</si>
  <si>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</si>
  <si>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</si>
  <si>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</si>
  <si>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</si>
  <si>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</si>
  <si>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</si>
  <si>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</si>
  <si>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</si>
  <si>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</si>
  <si>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</si>
  <si>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</si>
  <si>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</si>
  <si>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</si>
  <si>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</si>
  <si>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</si>
  <si>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</si>
  <si>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</si>
  <si>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</si>
  <si>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</si>
  <si>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</si>
  <si>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</si>
  <si>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</si>
  <si>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</si>
  <si>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</si>
  <si>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</si>
  <si>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</si>
  <si>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</si>
  <si>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</si>
  <si>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</si>
  <si>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</si>
  <si>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</si>
  <si>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</si>
  <si>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</si>
  <si>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</si>
  <si>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</si>
  <si>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</si>
  <si>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</si>
  <si>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</si>
  <si>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</si>
  <si>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</si>
  <si>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</si>
  <si>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</si>
  <si>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</si>
  <si>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</si>
  <si>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</si>
  <si>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</si>
  <si>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</si>
  <si>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</si>
  <si>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</si>
  <si>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</si>
  <si>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</si>
  <si>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</si>
  <si>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</si>
  <si>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</si>
  <si>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</si>
  <si>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</si>
  <si>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</si>
  <si>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</si>
  <si>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</si>
  <si>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</si>
  <si>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</si>
  <si>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</si>
  <si>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</si>
  <si>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</si>
  <si>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</si>
  <si>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</si>
  <si>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</si>
  <si>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</si>
  <si>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</si>
  <si>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</si>
  <si>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</si>
  <si>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</si>
  <si>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</si>
  <si>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</si>
  <si>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</si>
  <si>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</si>
  <si>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</si>
  <si>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</si>
  <si>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</si>
  <si>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</si>
  <si>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</si>
  <si>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</si>
  <si>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</si>
  <si>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</si>
  <si>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</si>
  <si>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</si>
  <si>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</si>
  <si>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</si>
  <si>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</si>
  <si>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</si>
  <si>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</si>
  <si>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</si>
  <si>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</si>
  <si>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</si>
  <si>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</si>
  <si>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</si>
  <si>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</si>
  <si>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</si>
  <si>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</si>
  <si>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</si>
  <si>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</si>
  <si>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</si>
  <si>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</si>
  <si>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</si>
  <si>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</si>
  <si>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</si>
  <si>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</si>
  <si>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</si>
  <si>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</si>
  <si>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</si>
  <si>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</si>
  <si>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</si>
  <si>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</si>
  <si>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</si>
  <si>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</si>
  <si>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</si>
  <si>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</si>
  <si>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</si>
  <si>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</si>
  <si>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</si>
  <si>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</si>
  <si>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</si>
  <si>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</si>
  <si>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</si>
  <si>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</si>
  <si>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</si>
  <si>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</si>
  <si>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</si>
  <si>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</si>
  <si>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</si>
  <si>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</si>
  <si>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</si>
  <si>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</si>
  <si>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</si>
  <si>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</si>
  <si>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</si>
  <si>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</si>
  <si>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</si>
  <si>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</si>
  <si>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</si>
  <si>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</si>
  <si>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</si>
  <si>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</si>
  <si>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</si>
  <si>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</si>
  <si>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</si>
  <si>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</si>
  <si>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</si>
  <si>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</si>
  <si>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</si>
  <si>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</si>
  <si>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</si>
  <si>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</si>
  <si>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</si>
  <si>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</si>
  <si>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</si>
  <si>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</si>
  <si>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</si>
  <si>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</si>
  <si>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</si>
  <si>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</si>
  <si>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</si>
  <si>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</si>
  <si>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</si>
  <si>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</si>
  <si>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</si>
  <si>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</si>
  <si>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</si>
  <si>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</si>
  <si>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</si>
  <si>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</si>
  <si>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</si>
  <si>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</si>
  <si>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</si>
  <si>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</si>
  <si>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</si>
  <si>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</si>
  <si>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</si>
  <si>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</si>
  <si>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</si>
  <si>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</si>
  <si>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</si>
  <si>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</si>
  <si>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</si>
  <si>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</si>
  <si>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</si>
  <si>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</si>
  <si>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</si>
  <si>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</si>
  <si>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</si>
  <si>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</si>
  <si>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</si>
  <si>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</si>
  <si>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</si>
  <si>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</si>
  <si>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</si>
  <si>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</si>
  <si>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</si>
  <si>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</si>
  <si>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</si>
  <si>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</si>
  <si>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</si>
  <si>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</si>
  <si>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</si>
  <si>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</si>
  <si>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</si>
  <si>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</si>
  <si>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</si>
  <si>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</si>
  <si>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</si>
  <si>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</si>
  <si>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</si>
  <si>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</si>
  <si>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</si>
  <si>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</si>
  <si>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</si>
  <si>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</si>
  <si>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</si>
  <si>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</si>
  <si>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</si>
  <si>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</si>
  <si>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</si>
  <si>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</si>
  <si>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</si>
  <si>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</si>
  <si>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</si>
  <si>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</si>
  <si>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</si>
  <si>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</si>
  <si>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</si>
  <si>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</si>
  <si>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</si>
  <si>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</si>
  <si>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</si>
  <si>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</si>
  <si>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</si>
  <si>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</si>
  <si>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</si>
  <si>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</si>
  <si>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</si>
  <si>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</si>
  <si>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</si>
  <si>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</si>
  <si>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</si>
  <si>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</si>
  <si>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</si>
  <si>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</si>
  <si>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</si>
  <si>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</si>
  <si>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</si>
  <si>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</si>
  <si>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</si>
  <si>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</si>
  <si>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</si>
  <si>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</si>
  <si>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</si>
  <si>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</si>
  <si>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</si>
  <si>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</si>
  <si>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</si>
  <si>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</si>
  <si>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</si>
  <si>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</si>
  <si>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</si>
  <si>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</si>
  <si>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</si>
  <si>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</si>
  <si>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</si>
  <si>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</si>
  <si>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</si>
  <si>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</si>
  <si>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</si>
  <si>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</si>
  <si>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</si>
  <si>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</si>
  <si>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</si>
  <si>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</si>
  <si>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</si>
  <si>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</si>
  <si>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</si>
  <si>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</si>
  <si>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</si>
  <si>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</si>
  <si>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</si>
  <si>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</si>
  <si>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</si>
  <si>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</si>
  <si>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</si>
  <si>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</si>
  <si>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</si>
  <si>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</si>
  <si>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</si>
  <si>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</si>
  <si>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</si>
  <si>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</si>
  <si>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</si>
  <si>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</si>
  <si>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</si>
  <si>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</si>
  <si>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</si>
  <si>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</si>
  <si>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</si>
  <si>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</si>
  <si>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</si>
  <si>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</si>
  <si>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</si>
  <si>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</si>
  <si>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</si>
  <si>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</si>
  <si>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</si>
  <si>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</si>
  <si>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</si>
  <si>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</si>
  <si>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</si>
  <si>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</si>
  <si>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</si>
  <si>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</si>
  <si>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</si>
  <si>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</si>
  <si>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</si>
  <si>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</si>
  <si>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</si>
  <si>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</si>
  <si>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</si>
  <si>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</si>
  <si>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</si>
  <si>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</si>
  <si>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</si>
  <si>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</si>
  <si>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</si>
  <si>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</si>
  <si>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</si>
  <si>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</si>
  <si>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</si>
  <si>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</si>
  <si>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</si>
  <si>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</si>
  <si>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</si>
  <si>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</si>
  <si>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</si>
  <si>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</si>
  <si>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</si>
  <si>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</si>
  <si>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</si>
  <si>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</si>
  <si>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</si>
  <si>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</si>
  <si>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</si>
  <si>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</si>
  <si>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</si>
  <si>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</si>
  <si>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</si>
  <si>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</si>
  <si>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</si>
  <si>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</si>
  <si>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</si>
  <si>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</si>
  <si>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</si>
  <si>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</si>
  <si>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</si>
  <si>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</si>
  <si>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</si>
  <si>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</si>
  <si>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</si>
  <si>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</si>
  <si>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</si>
  <si>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</si>
  <si>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</si>
  <si>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</si>
  <si>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</si>
  <si>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</si>
  <si>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</si>
  <si>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</si>
  <si>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</si>
  <si>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</si>
  <si>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</si>
  <si>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</si>
  <si>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</si>
  <si>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</si>
  <si>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</si>
  <si>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</si>
  <si>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</si>
  <si>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</si>
  <si>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</si>
  <si>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</si>
  <si>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</si>
  <si>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</si>
  <si>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</si>
  <si>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</si>
  <si>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</si>
  <si>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</si>
  <si>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</si>
  <si>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</si>
  <si>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</si>
  <si>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</si>
  <si>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</si>
  <si>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</si>
  <si>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</si>
  <si>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</si>
  <si>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</si>
  <si>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</si>
  <si>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</si>
  <si>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</si>
  <si>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</si>
  <si>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</si>
  <si>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</si>
  <si>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</si>
  <si>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</si>
  <si>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</si>
  <si>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</si>
  <si>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</si>
  <si>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</si>
  <si>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</si>
  <si>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</si>
  <si>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</si>
  <si>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</si>
  <si>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</si>
  <si>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</si>
  <si>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</si>
  <si>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</si>
  <si>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</si>
  <si>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</si>
  <si>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</si>
  <si>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</si>
  <si>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</si>
  <si>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</si>
  <si>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</si>
  <si>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</si>
  <si>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</si>
  <si>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</si>
  <si>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</si>
  <si>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</si>
  <si>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</si>
  <si>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</si>
  <si>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</si>
  <si>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</si>
  <si>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</si>
  <si>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</si>
  <si>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</si>
  <si>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</si>
  <si>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</si>
  <si>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</si>
  <si>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</si>
  <si>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</si>
  <si>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</si>
  <si>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</si>
  <si>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</si>
  <si>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</si>
  <si>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</si>
  <si>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</si>
  <si>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</si>
  <si>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</si>
  <si>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</si>
  <si>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</si>
  <si>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</si>
  <si>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</si>
  <si>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</si>
  <si>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</si>
  <si>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</si>
  <si>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</si>
  <si>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</si>
  <si>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</si>
  <si>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</si>
  <si>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</si>
  <si>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</si>
  <si>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</si>
  <si>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</si>
  <si>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</si>
  <si>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</si>
  <si>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</si>
  <si>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</si>
  <si>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</si>
  <si>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</si>
  <si>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</si>
  <si>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</si>
  <si>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</si>
  <si>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</si>
  <si>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</si>
  <si>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</si>
  <si>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</si>
  <si>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</si>
  <si>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</si>
  <si>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</si>
  <si>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</si>
  <si>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</si>
  <si>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</si>
  <si>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</si>
  <si>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</si>
  <si>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</si>
  <si>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</si>
  <si>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</si>
  <si>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</si>
  <si>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</si>
  <si>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</si>
  <si>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</si>
  <si>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</si>
  <si>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</si>
  <si>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</si>
  <si>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</si>
  <si>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</si>
  <si>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</si>
  <si>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</si>
  <si>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</si>
  <si>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</si>
  <si>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</si>
  <si>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</si>
  <si>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</si>
  <si>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</si>
  <si>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</si>
  <si>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</si>
  <si>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</si>
  <si>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</si>
  <si>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</si>
  <si>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</si>
  <si>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</si>
  <si>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</si>
  <si>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</si>
  <si>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</si>
  <si>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</si>
  <si>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</si>
  <si>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</si>
  <si>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</si>
  <si>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</si>
  <si>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</si>
  <si>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</si>
  <si>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</si>
  <si>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</si>
  <si>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</si>
  <si>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</si>
  <si>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</si>
  <si>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</si>
  <si>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</si>
  <si>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</si>
  <si>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</si>
  <si>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</si>
  <si>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</si>
  <si>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</si>
  <si>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</si>
  <si>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</si>
  <si>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</si>
  <si>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</si>
  <si>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</si>
  <si>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</si>
  <si>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</si>
  <si>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</si>
  <si>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</si>
  <si>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</si>
  <si>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</si>
  <si>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</si>
  <si>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</si>
  <si>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</si>
  <si>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</si>
  <si>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</si>
  <si>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</si>
  <si>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</si>
  <si>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</si>
  <si>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</si>
  <si>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</si>
  <si>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</si>
  <si>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</si>
  <si>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</si>
  <si>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</si>
  <si>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</si>
  <si>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</si>
  <si>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</si>
  <si>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</si>
  <si>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</si>
  <si>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</si>
  <si>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</si>
  <si>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</si>
  <si>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</si>
  <si>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</si>
  <si>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</si>
  <si>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</si>
  <si>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</si>
  <si>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</si>
  <si>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</si>
  <si>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</si>
  <si>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</si>
  <si>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</si>
  <si>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</si>
  <si>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</si>
  <si>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</si>
  <si>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</si>
  <si>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</si>
  <si>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</si>
  <si>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</si>
  <si>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</si>
  <si>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</si>
  <si>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</si>
  <si>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</si>
  <si>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</si>
  <si>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</si>
  <si>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</si>
  <si>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</si>
  <si>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</si>
  <si>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</si>
  <si>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</si>
  <si>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</si>
  <si>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</si>
  <si>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</si>
  <si>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</si>
  <si>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</si>
  <si>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</si>
  <si>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</si>
  <si>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</si>
  <si>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</si>
  <si>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</si>
  <si>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</si>
  <si>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</si>
  <si>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</si>
  <si>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</si>
  <si>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</si>
  <si>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</si>
  <si>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</si>
  <si>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</si>
  <si>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</si>
  <si>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</si>
  <si>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</si>
  <si>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</si>
  <si>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</si>
  <si>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</si>
  <si>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</si>
  <si>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</si>
  <si>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</si>
  <si>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</si>
  <si>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</si>
  <si>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</si>
  <si>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</si>
  <si>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</si>
  <si>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</si>
  <si>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</si>
  <si>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</si>
  <si>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</si>
  <si>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</si>
  <si>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</si>
  <si>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</si>
  <si>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</si>
  <si>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</si>
  <si>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</si>
  <si>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</si>
  <si>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</si>
  <si>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</si>
  <si>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</si>
  <si>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</si>
  <si>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</si>
  <si>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</si>
  <si>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</si>
  <si>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</si>
  <si>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</si>
  <si>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</si>
  <si>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</si>
  <si>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</si>
  <si>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</si>
  <si>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</si>
  <si>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</si>
  <si>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</si>
  <si>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</si>
  <si>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</si>
  <si>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</si>
  <si>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</si>
  <si>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</si>
  <si>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</si>
  <si>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</si>
  <si>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</si>
  <si>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</si>
  <si>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</si>
  <si>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</si>
  <si>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</si>
  <si>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</si>
  <si>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</si>
  <si>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</si>
  <si>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</si>
  <si>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</si>
  <si>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</si>
  <si>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</si>
  <si>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</si>
  <si>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</si>
  <si>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</si>
  <si>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</si>
  <si>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</si>
  <si>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</si>
  <si>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</si>
  <si>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</si>
  <si>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</si>
  <si>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</si>
  <si>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</si>
  <si>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</si>
  <si>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</si>
  <si>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</si>
  <si>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</si>
  <si>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</si>
  <si>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</si>
  <si>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</si>
  <si>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</si>
  <si>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</si>
  <si>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</si>
  <si>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</si>
  <si>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</si>
  <si>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</si>
  <si>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</si>
  <si>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</si>
  <si>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</si>
  <si>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</si>
  <si>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</si>
  <si>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</si>
  <si>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</si>
  <si>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</si>
  <si>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</si>
  <si>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</si>
  <si>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</si>
  <si>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</si>
  <si>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</si>
  <si>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</si>
  <si>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</si>
  <si>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</si>
  <si>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</si>
  <si>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</si>
  <si>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</si>
  <si>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</si>
  <si>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</si>
  <si>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</si>
  <si>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</si>
  <si>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</si>
  <si>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</si>
  <si>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</si>
  <si>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</si>
  <si>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</si>
  <si>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</si>
  <si>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</si>
  <si>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</si>
  <si>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</si>
  <si>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</si>
  <si>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</si>
  <si>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</si>
  <si>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</si>
  <si>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</si>
  <si>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</si>
  <si>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</si>
  <si>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</si>
  <si>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</si>
  <si>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</si>
  <si>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</si>
  <si>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</si>
  <si>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</si>
  <si>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</si>
  <si>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</si>
  <si>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</si>
  <si>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</si>
  <si>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</si>
  <si>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</si>
  <si>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</si>
  <si>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</si>
  <si>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</si>
  <si>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</si>
  <si>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</si>
  <si>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</si>
  <si>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</si>
  <si>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</si>
  <si>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</si>
  <si>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</si>
  <si>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</si>
  <si>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</si>
  <si>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</si>
  <si>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</si>
  <si>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</si>
  <si>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</si>
  <si>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</si>
  <si>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</si>
  <si>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</si>
  <si>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</si>
  <si>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</si>
  <si>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</si>
  <si>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</si>
  <si>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</si>
  <si>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</si>
  <si>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</si>
  <si>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</si>
  <si>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</si>
  <si>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</si>
  <si>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</si>
  <si>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</si>
  <si>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</si>
  <si>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</si>
  <si>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</si>
  <si>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</si>
  <si>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</si>
  <si>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</si>
  <si>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</si>
  <si>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</si>
  <si>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</si>
  <si>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</si>
  <si>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</si>
  <si>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</si>
  <si>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</si>
  <si>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</si>
  <si>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</si>
  <si>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</si>
  <si>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</si>
  <si>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</si>
  <si>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</si>
  <si>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</si>
  <si>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</si>
  <si>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</si>
  <si>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</si>
  <si>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</si>
  <si>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</si>
  <si>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</si>
  <si>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</si>
  <si>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</si>
  <si>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</si>
  <si>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</si>
  <si>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</si>
  <si>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</si>
  <si>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</si>
  <si>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</si>
  <si>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</si>
  <si>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</si>
  <si>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</si>
  <si>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</si>
  <si>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</si>
  <si>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</si>
  <si>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</si>
  <si>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</si>
  <si>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</si>
  <si>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</si>
  <si>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</si>
  <si>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</si>
  <si>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</si>
  <si>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</si>
  <si>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</si>
  <si>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</si>
  <si>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</si>
  <si>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</si>
  <si>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</si>
  <si>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</si>
  <si>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</si>
  <si>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</si>
  <si>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</si>
  <si>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</si>
  <si>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</si>
  <si>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</si>
  <si>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</si>
  <si>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</si>
  <si>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</si>
  <si>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</si>
  <si>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</si>
  <si>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</si>
  <si>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</si>
  <si>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</si>
  <si>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</si>
  <si>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</si>
  <si>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</si>
  <si>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</si>
  <si>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</si>
  <si>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</si>
  <si>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</si>
  <si>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</si>
  <si>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</si>
  <si>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</si>
  <si>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</si>
  <si>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</si>
  <si>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</si>
  <si>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</si>
  <si>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</si>
  <si>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</si>
  <si>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</si>
  <si>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</si>
  <si>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</si>
  <si>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</si>
  <si>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</si>
  <si>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</si>
  <si>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</si>
  <si>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</si>
  <si>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</si>
  <si>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</si>
  <si>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</si>
  <si>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</si>
  <si>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</si>
  <si>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</si>
  <si>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</si>
  <si>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</si>
  <si>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</si>
  <si>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</si>
  <si>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</si>
  <si>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</si>
  <si>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</si>
  <si>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</si>
  <si>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</si>
  <si>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</si>
  <si>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</si>
  <si>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</si>
  <si>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</si>
  <si>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</si>
  <si>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</si>
  <si>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</si>
  <si>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</si>
  <si>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</si>
  <si>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</si>
  <si>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</si>
  <si>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</si>
  <si>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</si>
  <si>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</si>
  <si>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</si>
  <si>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</si>
  <si>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</si>
  <si>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</si>
  <si>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</si>
  <si>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</si>
  <si>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</si>
  <si>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</si>
  <si>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</si>
  <si>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</si>
  <si>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</si>
  <si>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</si>
  <si>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</si>
  <si>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</si>
  <si>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</si>
  <si>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</si>
  <si>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</si>
  <si>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</si>
  <si>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</si>
  <si>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</si>
  <si>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</si>
  <si>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</si>
  <si>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</si>
  <si>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</si>
  <si>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</si>
  <si>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</si>
  <si>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</si>
  <si>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</si>
  <si>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</si>
  <si>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</si>
  <si>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</si>
  <si>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</si>
  <si>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</si>
  <si>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</si>
  <si>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</si>
  <si>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</si>
  <si>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</si>
  <si>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</si>
  <si>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</si>
  <si>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</si>
  <si>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</si>
  <si>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</si>
  <si>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</si>
  <si>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</si>
  <si>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</si>
  <si>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</si>
  <si>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</si>
  <si>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</si>
  <si>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</si>
  <si>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</si>
  <si>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</si>
  <si>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</si>
  <si>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</si>
  <si>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</si>
  <si>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</si>
  <si>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</si>
  <si>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</si>
  <si>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</si>
  <si>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</si>
  <si>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</si>
  <si>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</si>
  <si>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</si>
  <si>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</si>
  <si>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</si>
  <si>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</si>
  <si>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</si>
  <si>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</si>
  <si>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</si>
  <si>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</si>
  <si>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</si>
  <si>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</si>
  <si>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</si>
  <si>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</si>
  <si>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</si>
  <si>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</si>
  <si>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</si>
  <si>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</si>
  <si>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</si>
  <si>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</si>
  <si>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</si>
  <si>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</si>
  <si>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</si>
  <si>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</si>
  <si>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</si>
  <si>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</si>
  <si>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</si>
  <si>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</si>
  <si>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</si>
  <si>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</si>
  <si>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</si>
  <si>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</si>
  <si>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</si>
  <si>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</si>
  <si>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</si>
  <si>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</si>
  <si>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</si>
  <si>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</si>
  <si>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</si>
  <si>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</si>
  <si>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</si>
  <si>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</si>
  <si>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</si>
  <si>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</si>
  <si>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</si>
  <si>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</si>
  <si>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</si>
  <si>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</si>
  <si>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</si>
  <si>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</si>
  <si>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</si>
  <si>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</si>
  <si>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</si>
  <si>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</si>
  <si>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</si>
  <si>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</si>
  <si>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</si>
  <si>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</si>
  <si>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</si>
  <si>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</si>
  <si>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</si>
  <si>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</si>
  <si>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</si>
  <si>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</si>
  <si>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</si>
  <si>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</si>
  <si>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</si>
  <si>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</si>
  <si>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</si>
  <si>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</si>
  <si>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</si>
  <si>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</si>
  <si>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</si>
  <si>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</si>
  <si>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</si>
  <si>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</si>
  <si>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</si>
  <si>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</si>
  <si>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</si>
  <si>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</si>
  <si>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</si>
  <si>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</si>
  <si>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</si>
  <si>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</si>
  <si>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</si>
  <si>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</si>
  <si>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</si>
  <si>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</si>
  <si>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</si>
  <si>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</si>
  <si>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</si>
  <si>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</si>
  <si>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</si>
  <si>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</si>
  <si>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</si>
  <si>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</si>
  <si>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</si>
  <si>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</si>
  <si>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</si>
  <si>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</si>
  <si>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</si>
  <si>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</si>
  <si>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</si>
  <si>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</si>
  <si>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</si>
  <si>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</si>
  <si>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</si>
  <si>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</si>
  <si>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</si>
  <si>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</si>
  <si>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</si>
  <si>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</si>
  <si>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</si>
  <si>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</si>
  <si>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</si>
  <si>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</si>
  <si>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</si>
  <si>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</si>
  <si>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</si>
  <si>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</si>
  <si>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</si>
  <si>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</si>
  <si>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</si>
  <si>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</si>
  <si>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</si>
  <si>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</si>
  <si>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</si>
  <si>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</si>
  <si>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</si>
  <si>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</si>
  <si>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</si>
  <si>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</si>
  <si>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</si>
  <si>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</si>
  <si>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</si>
  <si>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</si>
  <si>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</si>
  <si>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</si>
  <si>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</si>
  <si>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</si>
  <si>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</si>
  <si>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</si>
  <si>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</si>
  <si>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</si>
  <si>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</si>
  <si>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</si>
  <si>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</si>
  <si>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</si>
  <si>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</si>
  <si>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</si>
  <si>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</si>
  <si>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</si>
  <si>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</si>
  <si>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</si>
  <si>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</si>
  <si>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</si>
  <si>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</si>
  <si>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</si>
  <si>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</si>
  <si>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</si>
  <si>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</si>
  <si>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</si>
  <si>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</si>
  <si>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</si>
  <si>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</si>
  <si>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</si>
  <si>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</si>
  <si>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</si>
  <si>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</si>
  <si>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</si>
  <si>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</si>
  <si>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</si>
  <si>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</si>
  <si>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</si>
  <si>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</si>
  <si>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</si>
  <si>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</si>
  <si>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</si>
  <si>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</si>
  <si>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</si>
  <si>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</si>
  <si>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</si>
  <si>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</si>
  <si>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</si>
  <si>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</si>
  <si>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</si>
  <si>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</si>
  <si>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</si>
  <si>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</si>
  <si>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</si>
  <si>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</si>
  <si>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</si>
  <si>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</si>
  <si>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</si>
  <si>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</si>
  <si>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</si>
  <si>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</si>
  <si>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</si>
  <si>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</si>
  <si>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</si>
  <si>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</si>
  <si>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</si>
  <si>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</si>
  <si>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</si>
  <si>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</si>
  <si>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</si>
  <si>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</si>
  <si>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</si>
  <si>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</si>
  <si>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</si>
  <si>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</si>
  <si>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</si>
  <si>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</si>
  <si>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</si>
  <si>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</si>
  <si>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</si>
  <si>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</si>
  <si>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</si>
  <si>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</si>
  <si>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</si>
  <si>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</si>
  <si>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</si>
  <si>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</si>
  <si>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</si>
  <si>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</si>
  <si>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</si>
  <si>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</si>
  <si>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</si>
  <si>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</si>
  <si>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</si>
  <si>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</si>
  <si>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</si>
  <si>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</si>
  <si>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</si>
  <si>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</si>
  <si>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</si>
  <si>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</si>
  <si>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</si>
  <si>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</si>
  <si>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</si>
  <si>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</si>
  <si>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</si>
  <si>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</si>
  <si>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</si>
  <si>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</si>
  <si>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</si>
  <si>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</si>
  <si>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</si>
  <si>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</si>
  <si>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</si>
  <si>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</si>
  <si>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</si>
  <si>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</si>
  <si>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</si>
  <si>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</si>
  <si>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</si>
  <si>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</si>
  <si>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</si>
  <si>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</si>
  <si>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</si>
  <si>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</si>
  <si>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</si>
  <si>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</si>
  <si>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</si>
  <si>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</si>
  <si>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</si>
  <si>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</si>
  <si>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</si>
  <si>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</si>
  <si>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</si>
  <si>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</si>
  <si>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</si>
  <si>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</si>
  <si>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</si>
  <si>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</si>
  <si>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</si>
  <si>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</si>
  <si>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</si>
  <si>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</si>
  <si>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</si>
  <si>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</si>
  <si>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</si>
  <si>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</si>
  <si>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</si>
  <si>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</si>
  <si>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</si>
  <si>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</si>
  <si>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</si>
  <si>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</si>
  <si>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</si>
  <si>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</si>
  <si>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</si>
  <si>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</si>
  <si>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</si>
  <si>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</si>
  <si>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</si>
  <si>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</si>
  <si>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</si>
  <si>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</si>
  <si>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</si>
  <si>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</si>
  <si>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</si>
  <si>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</si>
  <si>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</si>
  <si>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</si>
  <si>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</si>
  <si>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</si>
  <si>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</si>
  <si>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</si>
  <si>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</si>
  <si>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</si>
  <si>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</si>
  <si>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</si>
  <si>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</si>
  <si>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</si>
  <si>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</si>
  <si>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</si>
  <si>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</si>
  <si>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</si>
  <si>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</si>
  <si>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</si>
  <si>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</si>
  <si>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</si>
  <si>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</si>
  <si>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</si>
  <si>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</si>
  <si>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</si>
  <si>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</si>
  <si>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</si>
  <si>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</si>
  <si>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</si>
  <si>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</si>
  <si>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</si>
  <si>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</si>
  <si>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</si>
  <si>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</si>
  <si>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</si>
  <si>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</si>
  <si>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</si>
  <si>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</si>
  <si>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</si>
  <si>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</si>
  <si>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</si>
  <si>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</si>
  <si>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</si>
  <si>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</si>
  <si>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</si>
  <si>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</si>
  <si>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</si>
  <si>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</si>
  <si>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</si>
  <si>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</si>
  <si>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</si>
  <si>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</si>
  <si>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</si>
  <si>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</si>
  <si>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</si>
  <si>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</si>
  <si>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</si>
  <si>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</si>
  <si>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</si>
  <si>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</si>
  <si>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</si>
  <si>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</si>
  <si>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</si>
  <si>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</si>
  <si>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</si>
  <si>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</si>
  <si>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</si>
  <si>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</si>
  <si>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</si>
  <si>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</si>
  <si>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</si>
  <si>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</si>
  <si>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</si>
  <si>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</si>
  <si>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</si>
  <si>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</si>
  <si>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</si>
  <si>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</si>
  <si>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</si>
  <si>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</si>
  <si>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</si>
  <si>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</si>
  <si>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</si>
  <si>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</si>
  <si>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</si>
  <si>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</si>
  <si>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</si>
  <si>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</si>
  <si>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</si>
  <si>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</si>
  <si>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</si>
  <si>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</si>
  <si>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</si>
  <si>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</si>
  <si>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</si>
  <si>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</si>
  <si>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</si>
  <si>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</si>
  <si>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</si>
  <si>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</si>
  <si>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</si>
  <si>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</si>
  <si>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</si>
  <si>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</si>
  <si>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</si>
  <si>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</si>
  <si>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</si>
  <si>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</si>
  <si>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</si>
  <si>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</si>
  <si>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</si>
  <si>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</si>
  <si>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</si>
  <si>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</si>
  <si>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</si>
  <si>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</si>
  <si>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</si>
  <si>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</si>
  <si>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</si>
  <si>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</si>
  <si>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</si>
  <si>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</si>
  <si>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</si>
  <si>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</si>
  <si>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</si>
  <si>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</si>
  <si>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</si>
  <si>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</si>
  <si>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</si>
  <si>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</si>
  <si>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</si>
  <si>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</si>
  <si>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</si>
  <si>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</si>
  <si>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</si>
  <si>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</si>
  <si>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</si>
  <si>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</si>
  <si>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</si>
  <si>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</si>
  <si>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</si>
  <si>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</si>
  <si>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</si>
  <si>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</si>
  <si>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</si>
  <si>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</si>
  <si>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</si>
  <si>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</si>
  <si>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</si>
  <si>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</si>
  <si>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</si>
  <si>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</si>
  <si>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</si>
  <si>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</si>
  <si>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</si>
  <si>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</si>
  <si>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</si>
  <si>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</si>
  <si>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</si>
  <si>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</si>
  <si>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</si>
  <si>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</si>
  <si>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</si>
  <si>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</si>
  <si>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</si>
  <si>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</si>
  <si>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</si>
  <si>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</si>
  <si>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</si>
  <si>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</si>
  <si>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</si>
  <si>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</si>
  <si>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</si>
  <si>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</si>
  <si>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</si>
  <si>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</si>
  <si>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</si>
  <si>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</si>
  <si>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</si>
  <si>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</si>
  <si>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</si>
  <si>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</si>
  <si>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</si>
  <si>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</si>
  <si>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</si>
  <si>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</si>
  <si>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</si>
  <si>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</si>
  <si>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</si>
  <si>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</si>
  <si>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</si>
  <si>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</si>
  <si>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</si>
  <si>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</si>
  <si>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</si>
  <si>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</si>
  <si>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</si>
  <si>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</si>
  <si>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</si>
  <si>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</si>
  <si>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</si>
  <si>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</si>
  <si>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</si>
  <si>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</si>
  <si>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</si>
  <si>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</si>
  <si>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</si>
  <si>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</si>
  <si>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</si>
  <si>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</si>
  <si>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</si>
  <si>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</si>
  <si>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</si>
  <si>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</si>
  <si>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</si>
  <si>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</si>
  <si>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</si>
  <si>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</si>
  <si>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</si>
  <si>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</si>
  <si>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</si>
  <si>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</si>
  <si>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</si>
  <si>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</si>
  <si>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</si>
  <si>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</si>
  <si>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</si>
  <si>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</si>
  <si>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</si>
  <si>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</si>
  <si>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</si>
  <si>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</si>
  <si>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</si>
  <si>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</si>
  <si>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</si>
  <si>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</si>
  <si>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</si>
  <si>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</si>
  <si>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</si>
  <si>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</si>
  <si>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</si>
  <si>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</si>
  <si>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</si>
  <si>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</si>
  <si>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</si>
  <si>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</si>
  <si>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</si>
  <si>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</si>
  <si>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</si>
  <si>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</si>
  <si>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</si>
  <si>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</si>
  <si>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</si>
  <si>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</si>
  <si>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</si>
  <si>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</si>
  <si>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</si>
  <si>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</si>
  <si>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</si>
  <si>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</si>
  <si>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</si>
  <si>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</si>
  <si>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</si>
  <si>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</si>
  <si>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</si>
  <si>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</si>
  <si>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</si>
  <si>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</si>
  <si>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</si>
  <si>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</si>
  <si>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</si>
  <si>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</si>
  <si>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</si>
  <si>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</si>
  <si>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</si>
  <si>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</si>
  <si>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</si>
  <si>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</si>
  <si>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</si>
  <si>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</si>
  <si>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</si>
  <si>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</si>
  <si>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</si>
  <si>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</si>
  <si>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</si>
  <si>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</si>
  <si>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</si>
  <si>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</si>
  <si>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</si>
  <si>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</si>
  <si>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</si>
  <si>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</si>
  <si>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</si>
  <si>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</si>
  <si>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</si>
  <si>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</si>
  <si>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</si>
  <si>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</si>
  <si>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</si>
  <si>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</si>
  <si>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</si>
  <si>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</si>
  <si>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</si>
  <si>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</si>
  <si>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</si>
  <si>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</si>
  <si>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</si>
  <si>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</si>
  <si>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</si>
  <si>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</si>
  <si>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</si>
  <si>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</si>
  <si>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</si>
  <si>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</si>
  <si>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</si>
  <si>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</si>
  <si>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</si>
  <si>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</si>
  <si>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</si>
  <si>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</si>
  <si>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</si>
  <si>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</si>
  <si>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</si>
  <si>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</si>
  <si>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</si>
  <si>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</si>
  <si>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</si>
  <si>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</si>
  <si>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</si>
  <si>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</si>
  <si>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</si>
  <si>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</si>
  <si>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</si>
  <si>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</si>
  <si>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</si>
  <si>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</si>
  <si>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</si>
  <si>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</si>
  <si>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</si>
  <si>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</si>
  <si>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</si>
  <si>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</si>
  <si>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</si>
  <si>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</si>
  <si>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</si>
  <si>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</si>
  <si>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</si>
  <si>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</si>
  <si>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</si>
  <si>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</si>
  <si>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</si>
  <si>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</si>
  <si>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</si>
  <si>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</si>
  <si>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</si>
  <si>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</si>
  <si>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</si>
  <si>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</si>
  <si>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</si>
  <si>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</si>
  <si>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</si>
  <si>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</si>
  <si>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</si>
  <si>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</si>
  <si>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</si>
  <si>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</si>
  <si>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</si>
  <si>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</si>
  <si>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</si>
  <si>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</si>
  <si>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</si>
  <si>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</si>
  <si>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</si>
  <si>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</si>
  <si>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</si>
  <si>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</si>
  <si>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</si>
  <si>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</si>
  <si>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</si>
  <si>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</si>
  <si>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</si>
  <si>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</si>
  <si>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</si>
  <si>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</si>
  <si>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</si>
  <si>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</si>
  <si>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</si>
  <si>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</si>
  <si>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</si>
  <si>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</si>
  <si>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</si>
  <si>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</si>
  <si>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</si>
  <si>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</si>
  <si>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</si>
  <si>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</si>
  <si>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</si>
  <si>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</si>
  <si>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</si>
  <si>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</si>
  <si>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</si>
  <si>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</si>
  <si>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</si>
  <si>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</si>
  <si>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</si>
  <si>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</si>
  <si>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</si>
  <si>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</si>
  <si>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</si>
  <si>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</si>
  <si>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</si>
  <si>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</si>
  <si>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</si>
  <si>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</si>
  <si>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</si>
  <si>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</si>
  <si>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</si>
  <si>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</si>
  <si>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</si>
  <si>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</si>
  <si>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</si>
  <si>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</si>
  <si>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</si>
  <si>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</si>
  <si>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</si>
  <si>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</si>
  <si>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</si>
  <si>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</si>
  <si>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</si>
  <si>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</si>
  <si>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</si>
  <si>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</si>
  <si>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</si>
  <si>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</si>
  <si>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</si>
  <si>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</si>
  <si>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</si>
  <si>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</si>
  <si>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</si>
  <si>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</si>
  <si>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</si>
  <si>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</si>
  <si>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</si>
  <si>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</si>
  <si>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</si>
  <si>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</si>
  <si>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</si>
  <si>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</si>
  <si>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</si>
  <si>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</si>
  <si>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</si>
  <si>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</si>
  <si>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</si>
  <si>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</si>
  <si>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</si>
  <si>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</si>
  <si>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</si>
  <si>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</si>
  <si>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</si>
  <si>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</si>
  <si>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</si>
  <si>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</si>
  <si>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</si>
  <si>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</si>
  <si>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</si>
  <si>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</si>
  <si>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</si>
  <si>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</si>
  <si>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</si>
  <si>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</si>
  <si>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</si>
  <si>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</si>
  <si>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</si>
  <si>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</si>
  <si>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</si>
  <si>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</si>
  <si>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</si>
  <si>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</si>
  <si>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</si>
  <si>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</si>
  <si>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</si>
  <si>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</si>
  <si>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</si>
  <si>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</si>
  <si>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</si>
  <si>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</si>
  <si>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</si>
  <si>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</si>
  <si>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</si>
  <si>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</si>
  <si>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</si>
  <si>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</si>
  <si>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</si>
  <si>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</si>
  <si>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</si>
  <si>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</si>
  <si>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</si>
  <si>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</si>
  <si>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</si>
  <si>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</si>
  <si>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</si>
  <si>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</si>
  <si>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</si>
  <si>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</si>
  <si>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</si>
  <si>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</si>
  <si>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</si>
  <si>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</si>
  <si>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</si>
  <si>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</si>
  <si>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</si>
  <si>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</si>
  <si>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</si>
  <si>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</si>
  <si>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</si>
  <si>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</si>
  <si>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</si>
  <si>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</si>
  <si>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</si>
  <si>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</si>
  <si>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</si>
  <si>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</si>
  <si>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</si>
  <si>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</si>
  <si>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</si>
  <si>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</si>
  <si>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</si>
  <si>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</si>
  <si>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</si>
  <si>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</si>
  <si>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</si>
  <si>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</si>
  <si>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</si>
  <si>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</si>
  <si>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</si>
  <si>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</si>
  <si>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</si>
  <si>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</si>
  <si>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</si>
  <si>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</si>
  <si>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</si>
  <si>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</si>
  <si>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</si>
  <si>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</si>
  <si>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</si>
  <si>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</si>
  <si>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</si>
  <si>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</si>
  <si>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</si>
  <si>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</si>
  <si>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</si>
  <si>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</si>
  <si>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</si>
  <si>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</si>
  <si>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</si>
  <si>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</si>
  <si>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</si>
  <si>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</si>
  <si>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</si>
  <si>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</si>
  <si>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</si>
  <si>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</si>
  <si>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</si>
  <si>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</si>
  <si>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</si>
  <si>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</si>
  <si>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</si>
  <si>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</si>
  <si>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</si>
  <si>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</si>
  <si>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</si>
  <si>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</si>
  <si>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</si>
  <si>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</si>
  <si>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</si>
  <si>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</si>
  <si>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</si>
  <si>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</si>
  <si>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</si>
  <si>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</si>
  <si>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</si>
  <si>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</si>
  <si>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</si>
  <si>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</si>
  <si>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</si>
  <si>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</si>
  <si>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</si>
  <si>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</si>
  <si>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</si>
  <si>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</si>
  <si>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</si>
  <si>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</si>
  <si>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</si>
  <si>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</si>
  <si>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</si>
  <si>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</si>
  <si>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</si>
  <si>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</si>
  <si>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</si>
  <si>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</si>
  <si>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</si>
  <si>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</si>
  <si>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</si>
  <si>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</si>
  <si>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</si>
  <si>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</si>
  <si>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</si>
  <si>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</si>
  <si>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</si>
  <si>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</si>
  <si>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</si>
  <si>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</si>
  <si>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</si>
  <si>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</si>
  <si>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</si>
  <si>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</si>
  <si>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</si>
  <si>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</si>
  <si>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</si>
  <si>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</si>
  <si>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</si>
  <si>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</si>
  <si>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</si>
  <si>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</si>
  <si>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</si>
  <si>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</si>
  <si>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</si>
  <si>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</si>
  <si>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</si>
  <si>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</si>
  <si>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</si>
  <si>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</si>
  <si>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</si>
  <si>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</si>
  <si>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</si>
  <si>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</si>
  <si>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</si>
  <si>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</si>
  <si>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</si>
  <si>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</si>
  <si>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</si>
  <si>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</si>
  <si>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</si>
  <si>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</si>
  <si>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</si>
  <si>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</si>
  <si>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</si>
  <si>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</si>
  <si>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</si>
  <si>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</si>
  <si>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</si>
  <si>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</si>
  <si>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</si>
  <si>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</si>
  <si>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</si>
  <si>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</si>
  <si>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</si>
  <si>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</si>
  <si>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</si>
  <si>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</si>
  <si>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</si>
  <si>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</si>
  <si>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</si>
  <si>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</si>
  <si>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</si>
  <si>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</si>
  <si>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</si>
  <si>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</si>
  <si>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</si>
  <si>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</si>
  <si>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</si>
  <si>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</si>
  <si>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</si>
  <si>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</si>
  <si>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</si>
  <si>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</si>
  <si>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</si>
  <si>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</si>
  <si>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</si>
  <si>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</si>
  <si>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</si>
  <si>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</si>
  <si>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</si>
  <si>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</si>
  <si>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</si>
  <si>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</si>
  <si>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</si>
  <si>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</si>
  <si>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</si>
  <si>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</si>
  <si>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</si>
  <si>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</si>
  <si>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</si>
  <si>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</si>
  <si>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</si>
  <si>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</si>
  <si>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</si>
  <si>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</si>
  <si>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</si>
  <si>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</si>
  <si>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</si>
  <si>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</si>
  <si>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</si>
  <si>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</si>
  <si>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</si>
  <si>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</si>
  <si>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</si>
  <si>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</si>
  <si>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</si>
  <si>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</si>
  <si>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</si>
  <si>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</si>
  <si>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</si>
  <si>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</si>
  <si>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</si>
  <si>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</si>
  <si>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</si>
  <si>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</si>
  <si>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</si>
  <si>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</si>
  <si>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</si>
  <si>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</si>
  <si>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</si>
  <si>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</si>
  <si>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</si>
  <si>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</si>
  <si>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</si>
  <si>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</si>
  <si>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</si>
  <si>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</si>
  <si>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</si>
  <si>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</si>
  <si>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</si>
  <si>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</si>
  <si>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</si>
  <si>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</si>
  <si>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</si>
  <si>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</si>
  <si>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</si>
  <si>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</si>
  <si>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</si>
  <si>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</si>
  <si>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</si>
  <si>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</si>
  <si>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</si>
  <si>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</si>
  <si>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</si>
  <si>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</si>
  <si>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</si>
  <si>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</si>
  <si>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</si>
  <si>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</si>
  <si>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</si>
  <si>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</si>
  <si>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</si>
  <si>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</si>
  <si>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</si>
  <si>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</si>
  <si>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</si>
  <si>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</si>
  <si>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</si>
  <si>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</si>
  <si>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</si>
  <si>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</si>
  <si>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</si>
  <si>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</si>
  <si>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</si>
  <si>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</si>
  <si>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</si>
  <si>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</si>
  <si>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</si>
  <si>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</si>
  <si>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</si>
  <si>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</si>
  <si>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</si>
  <si>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</si>
  <si>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</si>
  <si>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</si>
  <si>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</si>
  <si>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</si>
  <si>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</si>
  <si>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</si>
  <si>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</si>
  <si>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</si>
  <si>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</si>
  <si>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</si>
  <si>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</si>
  <si>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</si>
  <si>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</si>
  <si>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</si>
  <si>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</si>
  <si>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</si>
  <si>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</si>
  <si>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</si>
  <si>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</si>
  <si>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</si>
  <si>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</si>
  <si>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</si>
  <si>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</si>
  <si>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</si>
  <si>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</si>
  <si>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</si>
  <si>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</si>
  <si>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</si>
  <si>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</si>
  <si>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</si>
  <si>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</si>
  <si>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</si>
  <si>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</si>
  <si>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</si>
  <si>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</si>
  <si>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</si>
  <si>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</si>
  <si>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</si>
  <si>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</si>
  <si>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</si>
  <si>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</si>
  <si>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</si>
  <si>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</si>
  <si>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</si>
  <si>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</si>
  <si>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</si>
  <si>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</si>
  <si>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</si>
  <si>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</si>
  <si>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</si>
  <si>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</si>
  <si>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</si>
  <si>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</si>
  <si>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</si>
  <si>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</si>
  <si>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</si>
  <si>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</si>
  <si>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</si>
  <si>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</si>
  <si>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</si>
  <si>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</si>
  <si>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</si>
  <si>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</si>
  <si>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</si>
  <si>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</si>
  <si>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</si>
  <si>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</si>
  <si>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</si>
  <si>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</si>
  <si>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</si>
  <si>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</si>
  <si>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</si>
  <si>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</si>
  <si>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</si>
  <si>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</si>
  <si>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</si>
  <si>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</si>
  <si>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</si>
  <si>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</si>
  <si>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</si>
  <si>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</si>
  <si>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</si>
  <si>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</si>
  <si>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</si>
  <si>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</si>
  <si>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</si>
  <si>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</si>
  <si>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</si>
  <si>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</si>
  <si>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</si>
  <si>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</si>
  <si>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</si>
  <si>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</si>
  <si>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</si>
  <si>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</si>
  <si>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</si>
  <si>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</si>
  <si>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</si>
  <si>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</si>
  <si>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</si>
  <si>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</si>
  <si>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</si>
  <si>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</si>
  <si>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</si>
  <si>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</si>
  <si>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</si>
  <si>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</si>
  <si>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</si>
  <si>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</si>
  <si>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</si>
  <si>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</si>
  <si>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</si>
  <si>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</si>
  <si>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</si>
  <si>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</si>
  <si>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</si>
  <si>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</si>
  <si>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</si>
  <si>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</si>
  <si>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</si>
  <si>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</si>
  <si>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</si>
  <si>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</si>
  <si>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</si>
  <si>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</si>
  <si>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</si>
  <si>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</si>
  <si>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</si>
  <si>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</si>
  <si>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</si>
  <si>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</si>
  <si>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</si>
  <si>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</si>
  <si>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</si>
  <si>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</si>
  <si>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</si>
  <si>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</si>
  <si>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</si>
  <si>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</si>
  <si>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</si>
  <si>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</si>
  <si>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</si>
  <si>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</si>
  <si>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</si>
  <si>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</si>
  <si>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</si>
  <si>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</si>
  <si>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</si>
  <si>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</si>
  <si>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</si>
  <si>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</si>
  <si>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</si>
  <si>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</si>
  <si>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</si>
  <si>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</si>
  <si>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</si>
  <si>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</si>
  <si>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</si>
  <si>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</si>
  <si>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</si>
  <si>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</si>
  <si>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</si>
  <si>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</si>
  <si>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</si>
  <si>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</si>
  <si>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</si>
  <si>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</si>
  <si>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</si>
  <si>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</si>
  <si>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</si>
  <si>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</si>
  <si>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</si>
  <si>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</si>
  <si>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</si>
  <si>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</si>
  <si>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</si>
  <si>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</si>
  <si>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</si>
  <si>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</si>
  <si>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</si>
  <si>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</si>
  <si>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</si>
  <si>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</si>
  <si>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</si>
  <si>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</si>
  <si>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</si>
  <si>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</si>
  <si>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</si>
  <si>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</si>
  <si>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</si>
  <si>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</si>
  <si>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</si>
  <si>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</si>
  <si>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</si>
  <si>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</si>
  <si>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</si>
  <si>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</si>
  <si>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</si>
  <si>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</si>
  <si>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</si>
  <si>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</si>
  <si>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</si>
  <si>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</si>
  <si>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</si>
  <si>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</si>
  <si>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</si>
  <si>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</si>
  <si>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</si>
  <si>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</si>
  <si>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</si>
  <si>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</si>
  <si>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</si>
  <si>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</si>
  <si>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</si>
  <si>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</si>
  <si>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</si>
  <si>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</si>
  <si>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</si>
  <si>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</si>
  <si>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</si>
  <si>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</si>
  <si>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</si>
  <si>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</si>
  <si>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</si>
  <si>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</si>
  <si>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</si>
  <si>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</si>
  <si>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</si>
  <si>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</si>
  <si>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</si>
  <si>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</si>
  <si>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</si>
  <si>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</si>
  <si>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</si>
  <si>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</si>
  <si>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</si>
  <si>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</si>
  <si>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</si>
  <si>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</si>
  <si>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</si>
  <si>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</si>
  <si>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</si>
  <si>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</si>
  <si>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</si>
  <si>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</si>
  <si>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</si>
  <si>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</si>
  <si>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</si>
  <si>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</si>
  <si>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</si>
  <si>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</si>
  <si>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</si>
  <si>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</si>
  <si>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</si>
  <si>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</si>
  <si>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</si>
  <si>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</si>
  <si>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</si>
  <si>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</si>
  <si>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</si>
  <si>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</si>
  <si>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</si>
  <si>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</si>
  <si>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</si>
  <si>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</si>
  <si>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</si>
  <si>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</si>
  <si>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</si>
  <si>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</si>
  <si>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</si>
  <si>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</si>
  <si>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</si>
  <si>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</si>
  <si>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</si>
  <si>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</si>
  <si>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</si>
  <si>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</si>
  <si>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</si>
  <si>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</si>
  <si>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</si>
  <si>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</si>
  <si>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</si>
  <si>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</si>
  <si>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</si>
  <si>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</si>
  <si>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</si>
  <si>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</si>
  <si>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</si>
  <si>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</si>
  <si>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</si>
  <si>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</si>
  <si>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</si>
  <si>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</si>
  <si>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</si>
  <si>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</si>
  <si>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</si>
  <si>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</si>
  <si>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</si>
  <si>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</si>
  <si>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</si>
  <si>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</si>
  <si>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</si>
  <si>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</si>
  <si>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</si>
  <si>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</si>
  <si>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</si>
  <si>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</si>
  <si>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</si>
  <si>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</si>
  <si>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</si>
  <si>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</si>
  <si>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</si>
  <si>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</si>
  <si>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</si>
  <si>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</si>
  <si>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</si>
  <si>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</si>
  <si>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</si>
  <si>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</si>
  <si>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</si>
  <si>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</si>
  <si>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</si>
  <si>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</si>
  <si>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</si>
  <si>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</si>
  <si>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</si>
  <si>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</si>
  <si>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</si>
  <si>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</si>
  <si>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</si>
  <si>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</si>
  <si>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</si>
  <si>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</si>
  <si>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</si>
  <si>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</si>
  <si>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</si>
  <si>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</si>
  <si>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</si>
  <si>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</si>
  <si>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</si>
  <si>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</si>
  <si>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</si>
  <si>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</si>
  <si>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</si>
  <si>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</si>
  <si>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</si>
  <si>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</si>
  <si>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</si>
  <si>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</si>
  <si>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</si>
  <si>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</si>
  <si>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</si>
  <si>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</si>
  <si>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</si>
  <si>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</si>
  <si>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</si>
  <si>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</si>
  <si>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</si>
  <si>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</si>
  <si>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</si>
  <si>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</si>
  <si>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</si>
  <si>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</si>
  <si>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</si>
  <si>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</si>
  <si>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</si>
  <si>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</si>
  <si>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</si>
  <si>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</si>
  <si>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</si>
  <si>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</si>
  <si>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</si>
  <si>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</si>
  <si>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</si>
  <si>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</si>
  <si>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</si>
  <si>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</si>
  <si>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</si>
  <si>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</si>
  <si>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</si>
  <si>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</si>
  <si>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</si>
  <si>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</si>
  <si>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</si>
  <si>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</si>
  <si>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</si>
  <si>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</si>
  <si>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</si>
  <si>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</si>
  <si>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</si>
  <si>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</si>
  <si>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</si>
  <si>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</si>
  <si>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</si>
  <si>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</si>
  <si>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</si>
  <si>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</si>
  <si>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</si>
  <si>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</si>
  <si>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</si>
  <si>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</si>
  <si>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</si>
  <si>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</si>
  <si>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</si>
  <si>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</si>
  <si>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</si>
  <si>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</si>
  <si>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</si>
  <si>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</si>
  <si>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</si>
  <si>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</si>
  <si>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</si>
  <si>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</si>
  <si>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</si>
  <si>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</si>
  <si>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</si>
  <si>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</si>
  <si>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</si>
  <si>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</si>
  <si>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</si>
  <si>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</si>
  <si>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</si>
  <si>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</si>
  <si>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</si>
  <si>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</si>
  <si>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</si>
  <si>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</si>
  <si>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</si>
  <si>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</si>
  <si>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</si>
  <si>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</si>
  <si>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</si>
  <si>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</si>
  <si>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</si>
  <si>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</si>
  <si>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</si>
  <si>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</si>
  <si>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</si>
  <si>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</si>
  <si>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</si>
  <si>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</si>
  <si>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</si>
  <si>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</si>
  <si>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</si>
  <si>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</si>
  <si>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</si>
  <si>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</si>
  <si>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</si>
  <si>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</si>
  <si>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</si>
  <si>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</si>
  <si>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</si>
  <si>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</si>
  <si>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</si>
  <si>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</si>
  <si>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</si>
  <si>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</si>
  <si>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</si>
  <si>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</si>
  <si>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</si>
  <si>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</si>
  <si>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</si>
  <si>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</si>
  <si>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</si>
  <si>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</si>
  <si>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</si>
  <si>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</si>
  <si>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</si>
  <si>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</si>
  <si>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</si>
  <si>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</si>
  <si>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</si>
  <si>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</si>
  <si>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</si>
  <si>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</si>
  <si>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</si>
  <si>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</si>
  <si>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</si>
  <si>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</si>
  <si>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</si>
  <si>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</si>
  <si>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</si>
  <si>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</si>
  <si>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</si>
  <si>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</si>
  <si>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</si>
  <si>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</si>
  <si>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</si>
  <si>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</si>
  <si>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</si>
  <si>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</si>
  <si>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</si>
  <si>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</si>
  <si>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</si>
  <si>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</si>
  <si>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</si>
  <si>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</si>
  <si>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</si>
  <si>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</si>
  <si>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</si>
  <si>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</si>
  <si>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</si>
  <si>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</si>
  <si>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</si>
  <si>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</si>
  <si>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</si>
  <si>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</si>
  <si>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</si>
  <si>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</si>
  <si>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</si>
  <si>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</si>
  <si>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</si>
  <si>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</si>
  <si>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</si>
  <si>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</si>
  <si>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</si>
  <si>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</si>
  <si>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</si>
  <si>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</si>
  <si>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</si>
  <si>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</si>
  <si>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</si>
  <si>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</si>
  <si>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</si>
  <si>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</si>
  <si>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</si>
  <si>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</si>
  <si>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</si>
  <si>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</si>
  <si>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</si>
  <si>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</si>
  <si>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</si>
  <si>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</si>
  <si>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</si>
  <si>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</si>
  <si>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</si>
  <si>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</si>
  <si>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</si>
  <si>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</si>
  <si>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</si>
  <si>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</si>
  <si>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</si>
  <si>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</si>
  <si>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</si>
  <si>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</si>
  <si>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</si>
  <si>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</si>
  <si>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</si>
  <si>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</si>
  <si>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</si>
  <si>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</si>
  <si>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</si>
  <si>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</si>
  <si>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</si>
  <si>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</si>
  <si>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</si>
  <si>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</si>
  <si>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</si>
  <si>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</si>
  <si>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</si>
  <si>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</si>
  <si>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</si>
  <si>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</si>
  <si>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</si>
  <si>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</si>
  <si>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</si>
  <si>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</si>
  <si>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</si>
  <si>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</si>
  <si>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</si>
  <si>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</si>
  <si>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</si>
  <si>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</si>
  <si>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</si>
  <si>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</si>
  <si>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</si>
  <si>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</si>
  <si>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</si>
  <si>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</si>
  <si>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</si>
  <si>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</si>
  <si>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</si>
  <si>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</si>
  <si>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</si>
  <si>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</si>
  <si>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</si>
  <si>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</si>
  <si>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</si>
  <si>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</si>
  <si>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</si>
  <si>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</si>
  <si>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</si>
  <si>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</si>
  <si>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</si>
  <si>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</si>
  <si>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</si>
  <si>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</si>
  <si>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</si>
  <si>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</si>
  <si>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</si>
  <si>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</si>
  <si>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</si>
  <si>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</si>
  <si>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</si>
  <si>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</si>
  <si>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</si>
  <si>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</si>
  <si>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</si>
  <si>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</si>
  <si>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</si>
  <si>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</si>
  <si>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</si>
  <si>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</si>
  <si>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</si>
  <si>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</si>
  <si>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</si>
  <si>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</si>
  <si>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</si>
  <si>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</si>
  <si>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</si>
  <si>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</si>
  <si>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</si>
  <si>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</si>
  <si>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</si>
  <si>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</si>
  <si>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</si>
  <si>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</si>
  <si>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</si>
  <si>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</si>
  <si>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</si>
  <si>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</si>
  <si>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</si>
  <si>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</si>
  <si>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</si>
  <si>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</si>
  <si>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</si>
  <si>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</si>
  <si>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</si>
  <si>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</si>
  <si>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</si>
  <si>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</si>
  <si>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</si>
  <si>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</si>
  <si>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</si>
  <si>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</si>
  <si>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</si>
  <si>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</si>
  <si>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</si>
  <si>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</si>
  <si>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</si>
  <si>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</si>
  <si>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</si>
  <si>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</si>
  <si>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</si>
  <si>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</si>
  <si>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</si>
  <si>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</si>
  <si>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</si>
  <si>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</si>
  <si>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</si>
  <si>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</si>
  <si>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</si>
  <si>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</si>
  <si>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</si>
  <si>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</si>
  <si>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</si>
  <si>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</si>
  <si>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</si>
  <si>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</si>
  <si>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</si>
  <si>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</si>
  <si>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</si>
  <si>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</si>
  <si>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</si>
  <si>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</si>
  <si>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</si>
  <si>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</si>
  <si>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</si>
  <si>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</si>
  <si>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</si>
  <si>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</si>
  <si>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</si>
  <si>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</si>
  <si>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</si>
  <si>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</si>
  <si>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</si>
  <si>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</si>
  <si>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</si>
  <si>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</si>
  <si>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</si>
  <si>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</si>
  <si>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</si>
  <si>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</si>
  <si>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</si>
  <si>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</si>
  <si>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</si>
  <si>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</si>
  <si>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</si>
  <si>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</si>
  <si>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</si>
  <si>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</si>
  <si>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</si>
  <si>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</si>
  <si>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</si>
  <si>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</si>
  <si>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</si>
  <si>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</si>
  <si>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</si>
  <si>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</si>
  <si>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</si>
  <si>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</si>
  <si>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</si>
  <si>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</si>
  <si>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</si>
  <si>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</si>
  <si>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</si>
  <si>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</si>
  <si>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</si>
  <si>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</si>
  <si>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</si>
  <si>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</si>
  <si>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</si>
  <si>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</si>
  <si>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</si>
  <si>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</si>
  <si>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</si>
  <si>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</si>
  <si>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</si>
  <si>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</si>
  <si>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</si>
  <si>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</si>
  <si>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</si>
  <si>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</si>
  <si>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</si>
  <si>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</si>
  <si>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</si>
  <si>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</si>
  <si>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</si>
  <si>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</si>
  <si>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</si>
  <si>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</si>
  <si>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</si>
  <si>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</si>
  <si>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</si>
  <si>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</si>
  <si>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</si>
  <si>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</si>
  <si>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</si>
  <si>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</si>
  <si>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</si>
  <si>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</si>
  <si>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</si>
  <si>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</si>
  <si>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</si>
  <si>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</si>
  <si>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</si>
  <si>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</si>
  <si>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</si>
  <si>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</si>
  <si>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</si>
  <si>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</si>
  <si>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</si>
  <si>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</si>
  <si>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</si>
  <si>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</si>
  <si>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</si>
  <si>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</si>
  <si>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</si>
  <si>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</si>
  <si>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</si>
  <si>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</si>
  <si>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</si>
  <si>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</si>
  <si>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</si>
  <si>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</si>
  <si>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</si>
  <si>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</si>
  <si>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</si>
  <si>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</si>
  <si>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</si>
  <si>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</si>
  <si>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</si>
  <si>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</si>
  <si>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</si>
  <si>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</si>
  <si>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</si>
  <si>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</si>
  <si>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</si>
  <si>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</si>
  <si>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</si>
  <si>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</si>
  <si>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</si>
  <si>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</si>
  <si>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</si>
  <si>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</si>
  <si>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</si>
  <si>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</si>
  <si>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</si>
  <si>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</si>
  <si>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</si>
  <si>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</si>
  <si>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</si>
  <si>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</si>
  <si>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</si>
  <si>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</si>
  <si>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</si>
  <si>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</si>
  <si>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</si>
  <si>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</si>
  <si>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</si>
  <si>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</si>
  <si>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</si>
  <si>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</si>
  <si>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</si>
  <si>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</si>
  <si>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</si>
  <si>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</si>
  <si>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</si>
  <si>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</si>
  <si>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</si>
  <si>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</si>
  <si>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</si>
  <si>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</si>
  <si>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</si>
  <si>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</si>
  <si>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</si>
  <si>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</si>
  <si>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</si>
  <si>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</si>
  <si>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</si>
  <si>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</si>
  <si>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</si>
  <si>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</si>
  <si>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</si>
  <si>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</si>
  <si>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</si>
  <si>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</si>
  <si>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</si>
  <si>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</si>
  <si>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</si>
  <si>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</si>
  <si>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</si>
  <si>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</si>
  <si>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</si>
  <si>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</si>
  <si>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</si>
  <si>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</si>
  <si>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</si>
  <si>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</si>
  <si>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</si>
  <si>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</si>
  <si>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</si>
  <si>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</si>
  <si>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</si>
  <si>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</si>
  <si>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</si>
  <si>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</si>
  <si>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</si>
  <si>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</si>
  <si>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</si>
  <si>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</si>
  <si>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</si>
  <si>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</si>
  <si>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</si>
  <si>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</si>
  <si>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</si>
  <si>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</si>
  <si>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</si>
  <si>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</si>
  <si>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</si>
  <si>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</si>
  <si>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</si>
  <si>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</si>
  <si>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</si>
  <si>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</si>
  <si>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</si>
  <si>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</si>
  <si>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</si>
  <si>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</si>
  <si>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</si>
  <si>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</si>
  <si>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</si>
  <si>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</si>
  <si>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</si>
  <si>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</si>
  <si>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</si>
  <si>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</si>
  <si>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</si>
  <si>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</si>
  <si>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</si>
  <si>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</si>
  <si>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</si>
  <si>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</si>
  <si>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</si>
  <si>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</si>
  <si>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</si>
  <si>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</si>
  <si>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</si>
  <si>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</si>
  <si>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</si>
  <si>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</si>
  <si>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</si>
  <si>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</si>
  <si>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</si>
  <si>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</si>
  <si>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</si>
  <si>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</si>
  <si>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</si>
  <si>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</si>
  <si>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</si>
  <si>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</si>
  <si>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</si>
  <si>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</si>
  <si>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</si>
  <si>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</si>
  <si>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</si>
  <si>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</si>
  <si>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</si>
  <si>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</si>
  <si>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</si>
  <si>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</si>
  <si>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</si>
  <si>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</si>
  <si>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</si>
  <si>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</si>
  <si>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</si>
  <si>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</si>
  <si>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</si>
  <si>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</si>
  <si>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</si>
  <si>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</si>
  <si>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</si>
  <si>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</si>
  <si>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</si>
  <si>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</si>
  <si>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</si>
  <si>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</si>
  <si>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</si>
  <si>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</si>
  <si>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</si>
  <si>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</si>
  <si>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</si>
  <si>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</si>
  <si>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</si>
  <si>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</si>
  <si>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</si>
  <si>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</si>
  <si>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</si>
  <si>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</si>
  <si>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</si>
  <si>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</si>
  <si>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</si>
  <si>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</si>
  <si>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</si>
  <si>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</si>
  <si>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</si>
  <si>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</si>
  <si>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</si>
  <si>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</si>
  <si>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</si>
  <si>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</si>
  <si>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</si>
  <si>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</si>
  <si>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</si>
  <si>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</si>
  <si>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</si>
  <si>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</si>
  <si>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</si>
  <si>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</si>
  <si>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</si>
  <si>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</si>
  <si>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</si>
  <si>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</si>
  <si>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</si>
  <si>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</si>
  <si>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</si>
  <si>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</si>
  <si>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</si>
  <si>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</si>
  <si>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</si>
  <si>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</si>
  <si>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</si>
  <si>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</si>
  <si>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</si>
  <si>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</si>
  <si>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</si>
  <si>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</si>
  <si>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</si>
  <si>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</si>
  <si>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</si>
  <si>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</si>
  <si>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</si>
  <si>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</si>
  <si>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</si>
  <si>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</si>
  <si>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</si>
  <si>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</si>
  <si>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</si>
  <si>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</si>
  <si>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</si>
  <si>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</si>
  <si>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</si>
  <si>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</si>
  <si>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</si>
  <si>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</si>
  <si>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</si>
  <si>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</si>
  <si>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</si>
  <si>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</si>
  <si>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</si>
  <si>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</si>
  <si>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</si>
  <si>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</si>
  <si>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</si>
  <si>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</si>
  <si>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</si>
  <si>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</si>
  <si>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</si>
  <si>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</si>
  <si>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</si>
  <si>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</si>
  <si>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</si>
  <si>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</si>
  <si>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</si>
  <si>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</si>
  <si>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</si>
  <si>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</si>
  <si>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</si>
  <si>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</si>
  <si>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</si>
  <si>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</si>
  <si>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</si>
  <si>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</si>
  <si>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</si>
  <si>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</si>
  <si>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</si>
  <si>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</si>
  <si>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</si>
  <si>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</si>
  <si>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</si>
  <si>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</si>
  <si>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</si>
  <si>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</si>
  <si>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</si>
  <si>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</si>
  <si>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</si>
  <si>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</si>
  <si>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</si>
  <si>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</si>
  <si>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</si>
  <si>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</si>
  <si>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</si>
  <si>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</si>
  <si>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</si>
  <si>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</si>
  <si>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</si>
  <si>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</si>
  <si>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</si>
  <si>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</si>
  <si>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</si>
  <si>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</si>
  <si>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</si>
  <si>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</si>
  <si>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</si>
  <si>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</si>
  <si>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</si>
  <si>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</si>
  <si>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</si>
  <si>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</si>
  <si>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</si>
  <si>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</si>
  <si>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</si>
  <si>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</si>
  <si>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</si>
  <si>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</si>
  <si>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</si>
  <si>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</si>
  <si>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</si>
  <si>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</si>
  <si>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</si>
  <si>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</si>
  <si>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</si>
  <si>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</si>
  <si>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</si>
  <si>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</si>
  <si>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</si>
  <si>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</si>
  <si>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</si>
  <si>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</si>
  <si>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</si>
  <si>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</si>
  <si>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</si>
  <si>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</si>
  <si>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</si>
  <si>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</si>
  <si>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</si>
  <si>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</si>
  <si>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</si>
  <si>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</si>
  <si>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</si>
  <si>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</si>
  <si>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</si>
  <si>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</si>
  <si>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</si>
  <si>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</si>
  <si>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</si>
  <si>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</si>
  <si>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</si>
  <si>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</si>
  <si>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</si>
  <si>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</si>
  <si>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</si>
  <si>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</si>
  <si>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</si>
  <si>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</si>
  <si>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</si>
  <si>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</si>
  <si>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</si>
  <si>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</si>
  <si>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</si>
  <si>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</si>
  <si>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</si>
  <si>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</si>
  <si>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</si>
  <si>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</si>
  <si>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</si>
  <si>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</si>
  <si>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</si>
  <si>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</si>
  <si>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</si>
  <si>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</si>
  <si>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</si>
  <si>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</si>
  <si>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</si>
  <si>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</si>
  <si>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</si>
  <si>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</si>
  <si>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</si>
  <si>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</si>
  <si>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</si>
  <si>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</si>
  <si>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</si>
  <si>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</si>
  <si>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</si>
  <si>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</si>
  <si>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</si>
  <si>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</si>
  <si>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</si>
  <si>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</si>
  <si>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</si>
  <si>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</si>
  <si>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</si>
  <si>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</si>
  <si>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</si>
  <si>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</si>
  <si>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</si>
  <si>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</si>
  <si>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</si>
  <si>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</si>
  <si>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</si>
  <si>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</si>
  <si>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</si>
  <si>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</si>
  <si>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</si>
  <si>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</si>
  <si>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</si>
  <si>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</si>
  <si>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</si>
  <si>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</si>
  <si>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</si>
  <si>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</si>
  <si>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</si>
  <si>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</si>
  <si>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</si>
  <si>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</si>
  <si>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</si>
  <si>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</si>
  <si>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</si>
  <si>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</si>
  <si>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</si>
  <si>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</si>
  <si>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</si>
  <si>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</si>
  <si>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</si>
  <si>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</si>
  <si>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</si>
  <si>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</si>
  <si>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</si>
  <si>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</si>
  <si>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</si>
  <si>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</si>
  <si>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</si>
  <si>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</si>
  <si>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</si>
  <si>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</si>
  <si>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</si>
  <si>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</si>
  <si>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</si>
  <si>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</si>
  <si>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</si>
  <si>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</si>
  <si>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</si>
  <si>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</si>
  <si>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</si>
  <si>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</si>
  <si>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</si>
  <si>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</si>
  <si>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</si>
  <si>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</si>
  <si>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</si>
  <si>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</si>
  <si>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</si>
  <si>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</si>
  <si>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</si>
  <si>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</si>
  <si>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</si>
  <si>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</si>
  <si>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</si>
  <si>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</si>
  <si>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</si>
  <si>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</si>
  <si>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</si>
  <si>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</si>
  <si>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</si>
  <si>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</si>
  <si>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</si>
  <si>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</si>
  <si>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</si>
  <si>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</si>
  <si>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</si>
  <si>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</si>
  <si>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</si>
  <si>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</si>
  <si>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</si>
  <si>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</si>
  <si>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</si>
  <si>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</si>
  <si>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</si>
  <si>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</si>
  <si>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</si>
  <si>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</si>
  <si>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</si>
  <si>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</si>
  <si>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</si>
  <si>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</si>
  <si>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</si>
  <si>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</si>
  <si>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</si>
  <si>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</si>
  <si>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</si>
  <si>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</si>
  <si>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</si>
  <si>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</si>
  <si>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</si>
  <si>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</si>
  <si>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</si>
  <si>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</si>
  <si>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</si>
  <si>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</si>
  <si>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</si>
  <si>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</si>
  <si>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</si>
  <si>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</si>
  <si>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</si>
  <si>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</si>
  <si>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</si>
  <si>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</si>
  <si>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</si>
  <si>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</si>
  <si>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</si>
  <si>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</si>
  <si>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</si>
  <si>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</si>
  <si>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</si>
  <si>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</si>
  <si>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</si>
  <si>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</si>
  <si>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</si>
  <si>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</si>
  <si>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</si>
  <si>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</si>
  <si>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</si>
  <si>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</si>
  <si>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</si>
  <si>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</si>
  <si>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</si>
  <si>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</si>
  <si>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</si>
  <si>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</si>
  <si>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</si>
  <si>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</si>
  <si>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</si>
  <si>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</si>
  <si>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</si>
  <si>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</si>
  <si>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</si>
  <si>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</si>
  <si>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</si>
  <si>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</si>
  <si>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</si>
  <si>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</si>
  <si>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</si>
  <si>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</si>
  <si>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</si>
  <si>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</si>
  <si>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</si>
  <si>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</si>
  <si>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</si>
  <si>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</si>
  <si>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</si>
  <si>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</si>
  <si>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</si>
  <si>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</si>
  <si>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</si>
  <si>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</si>
  <si>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</si>
  <si>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</si>
  <si>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</si>
  <si>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</si>
  <si>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</si>
  <si>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</si>
  <si>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</si>
  <si>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</si>
  <si>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</si>
  <si>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</si>
  <si>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</si>
  <si>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</si>
  <si>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</si>
  <si>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</si>
  <si>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</si>
  <si>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</si>
  <si>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</si>
  <si>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</si>
  <si>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</si>
  <si>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</si>
  <si>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</si>
  <si>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</si>
  <si>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</si>
  <si>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</si>
  <si>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</si>
  <si>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</si>
  <si>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</si>
  <si>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</si>
  <si>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</si>
  <si>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</si>
  <si>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</si>
  <si>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</si>
  <si>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</si>
  <si>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</si>
  <si>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</si>
  <si>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</si>
  <si>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</si>
  <si>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</si>
  <si>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</si>
  <si>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</si>
  <si>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</si>
  <si>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</si>
  <si>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</si>
  <si>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</si>
  <si>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</si>
  <si>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</si>
  <si>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</si>
  <si>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</si>
  <si>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</si>
  <si>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</si>
  <si>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</si>
  <si>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</si>
  <si>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</si>
  <si>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</si>
  <si>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</si>
  <si>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</si>
  <si>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</si>
  <si>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</si>
  <si>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</si>
  <si>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</si>
  <si>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</si>
  <si>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</si>
  <si>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</si>
  <si>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</si>
  <si>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</si>
  <si>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</si>
  <si>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</si>
  <si>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</si>
  <si>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</si>
  <si>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</si>
  <si>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</si>
  <si>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</si>
  <si>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</si>
  <si>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</si>
  <si>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</si>
  <si>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</si>
  <si>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</si>
  <si>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</si>
  <si>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</si>
  <si>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</si>
  <si>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</si>
  <si>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</si>
  <si>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</si>
  <si>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</si>
  <si>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</si>
  <si>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</si>
  <si>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</si>
  <si>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</si>
  <si>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</si>
  <si>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</si>
  <si>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</si>
  <si>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</si>
  <si>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</si>
  <si>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</si>
  <si>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</si>
  <si>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</si>
  <si>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</si>
  <si>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</si>
  <si>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</si>
  <si>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</si>
  <si>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</si>
  <si>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</si>
  <si>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</si>
  <si>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</si>
  <si>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</si>
  <si>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</si>
  <si>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</si>
  <si>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</si>
  <si>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</si>
  <si>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</si>
  <si>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</si>
  <si>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</si>
  <si>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</si>
  <si>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</si>
  <si>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</si>
  <si>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</si>
  <si>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</si>
  <si>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</si>
  <si>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</si>
  <si>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</si>
  <si>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</si>
  <si>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</si>
  <si>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</si>
  <si>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</si>
  <si>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</si>
  <si>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</si>
  <si>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</si>
  <si>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</si>
  <si>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</si>
  <si>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</si>
  <si>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</si>
  <si>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</si>
  <si>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</si>
  <si>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</si>
  <si>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</si>
  <si>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</si>
  <si>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</si>
  <si>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</si>
  <si>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</si>
  <si>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</si>
  <si>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</si>
  <si>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</si>
  <si>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</si>
  <si>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</si>
  <si>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</si>
  <si>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</si>
  <si>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</si>
  <si>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</si>
  <si>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</si>
  <si>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</si>
  <si>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</si>
  <si>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</si>
  <si>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</si>
  <si>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</si>
  <si>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</si>
  <si>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</si>
  <si>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</si>
  <si>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</si>
  <si>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</si>
  <si>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</si>
  <si>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</si>
  <si>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</si>
  <si>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</si>
  <si>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</si>
  <si>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</si>
  <si>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</si>
  <si>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</si>
  <si>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</si>
  <si>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</si>
  <si>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</si>
  <si>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</si>
  <si>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</si>
  <si>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</si>
  <si>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</si>
  <si>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</si>
  <si>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</si>
  <si>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</si>
  <si>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</si>
  <si>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</si>
  <si>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</si>
  <si>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</si>
  <si>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</si>
  <si>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</si>
  <si>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</si>
  <si>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</si>
  <si>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</si>
  <si>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</si>
  <si>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</si>
  <si>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</si>
  <si>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</si>
  <si>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</si>
  <si>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</si>
  <si>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</si>
  <si>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</si>
  <si>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</si>
  <si>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</si>
  <si>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</si>
  <si>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</si>
  <si>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</si>
  <si>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</si>
  <si>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</si>
  <si>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</si>
  <si>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</si>
  <si>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</si>
  <si>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</si>
  <si>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</si>
  <si>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</si>
  <si>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</si>
  <si>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</si>
  <si>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</si>
  <si>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</si>
  <si>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</si>
  <si>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</si>
  <si>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</si>
  <si>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</si>
  <si>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</si>
  <si>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</si>
  <si>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</si>
  <si>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</si>
  <si>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</si>
  <si>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</si>
  <si>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</si>
  <si>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</si>
  <si>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</si>
  <si>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</si>
  <si>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</si>
  <si>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</si>
  <si>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</si>
  <si>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</si>
  <si>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</si>
  <si>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</si>
  <si>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</si>
  <si>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</si>
  <si>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</si>
  <si>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</si>
  <si>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</si>
  <si>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</si>
  <si>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</si>
  <si>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</si>
  <si>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</si>
  <si>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</si>
  <si>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</si>
  <si>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</si>
  <si>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</si>
  <si>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</si>
  <si>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</si>
  <si>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</si>
  <si>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</si>
  <si>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</si>
  <si>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</si>
  <si>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</si>
  <si>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</si>
  <si>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</si>
  <si>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</si>
  <si>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</si>
  <si>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</si>
  <si>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</si>
  <si>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</si>
  <si>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</si>
  <si>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</si>
  <si>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</si>
  <si>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</si>
  <si>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</si>
  <si>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</si>
  <si>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</si>
  <si>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</si>
  <si>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</si>
  <si>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</si>
  <si>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</si>
  <si>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</si>
  <si>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</si>
  <si>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</si>
  <si>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</si>
  <si>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</si>
  <si>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</si>
  <si>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</si>
  <si>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</si>
  <si>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</si>
  <si>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</si>
  <si>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</si>
  <si>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</si>
  <si>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</si>
  <si>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</si>
  <si>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</si>
  <si>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</si>
  <si>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</si>
  <si>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</si>
  <si>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</si>
  <si>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</si>
  <si>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</si>
  <si>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</si>
  <si>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</si>
  <si>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</si>
  <si>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</si>
  <si>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</si>
  <si>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</si>
  <si>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</si>
  <si>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</si>
  <si>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</si>
  <si>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</si>
  <si>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</si>
  <si>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</si>
  <si>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</si>
  <si>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</si>
  <si>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</si>
  <si>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</si>
  <si>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</si>
  <si>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</si>
  <si>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</si>
  <si>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</si>
  <si>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</si>
  <si>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</si>
  <si>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</si>
  <si>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</si>
  <si>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</si>
  <si>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</si>
  <si>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</si>
  <si>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</si>
  <si>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</si>
  <si>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</si>
  <si>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</si>
  <si>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</si>
  <si>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</si>
  <si>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</si>
  <si>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</si>
  <si>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</si>
  <si>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</si>
  <si>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</si>
  <si>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</si>
  <si>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</si>
  <si>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</si>
  <si>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</si>
  <si>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</si>
  <si>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</si>
  <si>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</si>
  <si>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</si>
  <si>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</si>
  <si>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</si>
  <si>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</si>
  <si>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</si>
  <si>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</si>
  <si>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</si>
  <si>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</si>
  <si>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</si>
  <si>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</si>
  <si>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</si>
  <si>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</si>
  <si>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</si>
  <si>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</si>
  <si>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</si>
  <si>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</si>
  <si>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</si>
  <si>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</si>
  <si>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</si>
  <si>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</si>
  <si>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</si>
  <si>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</si>
  <si>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</si>
  <si>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</si>
  <si>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</si>
  <si>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</si>
  <si>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</si>
  <si>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</si>
  <si>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</si>
  <si>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</si>
  <si>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</si>
  <si>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</si>
  <si>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</si>
  <si>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</si>
  <si>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</si>
  <si>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</si>
  <si>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</si>
  <si>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</si>
  <si>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</si>
  <si>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</si>
  <si>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</si>
  <si>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</si>
  <si>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</si>
  <si>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</si>
  <si>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</si>
  <si>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</si>
  <si>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</si>
  <si>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</si>
  <si>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</si>
  <si>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</si>
  <si>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</si>
  <si>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</si>
  <si>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</si>
  <si>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</si>
  <si>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</si>
  <si>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</si>
  <si>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</si>
  <si>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</si>
  <si>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</si>
  <si>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</si>
  <si>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</si>
  <si>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</si>
  <si>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</si>
  <si>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</si>
  <si>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</si>
  <si>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</si>
  <si>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</si>
  <si>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</si>
  <si>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</si>
  <si>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</si>
  <si>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</si>
  <si>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</si>
  <si>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</si>
  <si>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</si>
  <si>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</si>
  <si>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</si>
  <si>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</si>
  <si>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</si>
  <si>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</si>
  <si>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</si>
  <si>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</si>
  <si>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</si>
  <si>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</si>
  <si>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</si>
  <si>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</si>
  <si>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</si>
  <si>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</si>
  <si>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</si>
  <si>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</si>
  <si>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</si>
  <si>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</si>
  <si>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</si>
  <si>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</si>
  <si>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</si>
  <si>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</si>
  <si>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</si>
  <si>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</si>
  <si>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</si>
  <si>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</si>
  <si>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</si>
  <si>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</si>
  <si>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</si>
  <si>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</si>
  <si>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</si>
  <si>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</si>
  <si>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</si>
  <si>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</si>
  <si>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</si>
  <si>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</si>
  <si>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</si>
  <si>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</si>
  <si>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</si>
  <si>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</si>
  <si>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</si>
  <si>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</si>
  <si>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</si>
  <si>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</si>
  <si>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</si>
  <si>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</si>
  <si>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</si>
  <si>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</si>
  <si>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</si>
  <si>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</si>
  <si>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</si>
  <si>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</si>
  <si>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</si>
  <si>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</si>
  <si>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</si>
  <si>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</si>
  <si>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</si>
  <si>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</si>
  <si>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</si>
  <si>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</si>
  <si>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</si>
  <si>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</si>
  <si>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</si>
  <si>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</si>
  <si>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</si>
  <si>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</si>
  <si>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</si>
  <si>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</si>
  <si>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</si>
  <si>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</si>
  <si>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</si>
  <si>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</si>
  <si>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</si>
  <si>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</si>
  <si>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</si>
  <si>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</si>
  <si>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</si>
  <si>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</si>
  <si>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</si>
  <si>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</si>
  <si>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</si>
  <si>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</si>
  <si>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</si>
  <si>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</si>
  <si>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</si>
  <si>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</si>
  <si>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</si>
  <si>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</si>
  <si>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</si>
  <si>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</si>
  <si>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</si>
  <si>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</si>
  <si>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</si>
  <si>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</si>
  <si>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</si>
  <si>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</si>
  <si>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</si>
  <si>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</si>
  <si>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</si>
  <si>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</si>
  <si>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</si>
  <si>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</si>
  <si>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</si>
  <si>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</si>
  <si>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</si>
  <si>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</si>
  <si>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</si>
  <si>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</si>
  <si>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</si>
  <si>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</si>
  <si>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</si>
  <si>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</si>
  <si>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</si>
  <si>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</si>
  <si>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</si>
  <si>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</si>
  <si>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</si>
  <si>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</si>
  <si>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</si>
  <si>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</si>
  <si>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</si>
  <si>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</si>
  <si>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</si>
  <si>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</si>
  <si>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</si>
  <si>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</si>
  <si>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</si>
  <si>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</si>
  <si>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</si>
  <si>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</si>
  <si>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</si>
  <si>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</si>
  <si>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</si>
  <si>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</si>
  <si>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</si>
  <si>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</si>
  <si>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</si>
  <si>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</si>
  <si>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</si>
  <si>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</si>
  <si>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</si>
  <si>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</si>
  <si>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</si>
  <si>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</si>
  <si>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</si>
  <si>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</si>
  <si>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</si>
  <si>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</si>
  <si>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</si>
  <si>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</si>
  <si>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</si>
  <si>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</si>
  <si>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</si>
  <si>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</si>
  <si>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</si>
  <si>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</si>
  <si>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</si>
  <si>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</si>
  <si>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</si>
  <si>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</si>
  <si>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</si>
  <si>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</si>
  <si>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</si>
  <si>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</si>
  <si>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</si>
  <si>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</si>
  <si>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</si>
  <si>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</si>
  <si>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</si>
  <si>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</si>
  <si>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</si>
  <si>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</si>
  <si>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</si>
  <si>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</si>
  <si>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</si>
  <si>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</si>
  <si>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</si>
  <si>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</si>
  <si>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</si>
  <si>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</si>
  <si>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</si>
  <si>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</si>
  <si>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</si>
  <si>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</si>
  <si>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</si>
  <si>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</si>
  <si>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</si>
  <si>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</si>
  <si>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</si>
  <si>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</si>
  <si>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</si>
  <si>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</si>
  <si>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</si>
  <si>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</si>
  <si>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</si>
  <si>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</si>
  <si>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</si>
  <si>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</si>
  <si>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</si>
  <si>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</si>
  <si>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</si>
  <si>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</si>
  <si>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</si>
  <si>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</si>
  <si>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</si>
  <si>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</si>
  <si>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</si>
  <si>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</si>
  <si>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</si>
  <si>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</si>
  <si>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</si>
  <si>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</si>
  <si>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</si>
  <si>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</si>
  <si>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</si>
  <si>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</si>
  <si>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</si>
  <si>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</si>
  <si>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</si>
  <si>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</si>
  <si>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</si>
  <si>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</si>
  <si>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</si>
  <si>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</si>
  <si>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</si>
  <si>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</si>
  <si>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</si>
  <si>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</si>
  <si>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</si>
  <si>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</si>
  <si>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</si>
  <si>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</si>
  <si>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</si>
  <si>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</si>
  <si>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</si>
  <si>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</si>
  <si>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</si>
  <si>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</si>
  <si>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</si>
  <si>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</si>
  <si>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</si>
  <si>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</si>
  <si>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</si>
  <si>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</si>
  <si>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</si>
  <si>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</si>
  <si>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</si>
  <si>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</si>
  <si>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</si>
  <si>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</si>
  <si>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</si>
  <si>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</si>
  <si>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</si>
  <si>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</si>
  <si>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</si>
  <si>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</si>
  <si>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</si>
  <si>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</si>
  <si>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</si>
  <si>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</si>
  <si>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</si>
  <si>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</si>
  <si>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</si>
  <si>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</si>
  <si>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</si>
  <si>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</si>
  <si>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</si>
  <si>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</si>
  <si>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</si>
  <si>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</si>
  <si>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</si>
  <si>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</si>
  <si>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</si>
  <si>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</si>
  <si>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</si>
  <si>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</si>
  <si>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</si>
  <si>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</si>
  <si>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</si>
  <si>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</si>
  <si>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</si>
  <si>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</si>
  <si>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</si>
  <si>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</si>
  <si>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</si>
  <si>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</si>
  <si>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</si>
  <si>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</si>
  <si>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</si>
  <si>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</si>
  <si>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</si>
  <si>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</si>
  <si>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</si>
  <si>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</si>
  <si>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</si>
  <si>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</si>
  <si>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</si>
  <si>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</si>
  <si>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</si>
  <si>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</si>
  <si>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</si>
  <si>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</si>
  <si>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</si>
  <si>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</si>
  <si>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</si>
  <si>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</si>
  <si>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</si>
  <si>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</si>
  <si>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</si>
  <si>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</si>
  <si>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</si>
  <si>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</si>
  <si>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</si>
  <si>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</si>
  <si>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</si>
  <si>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</si>
  <si>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</si>
  <si>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</si>
  <si>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</si>
  <si>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</si>
  <si>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</si>
  <si>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</si>
  <si>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</si>
  <si>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</si>
  <si>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</si>
  <si>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</si>
  <si>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</si>
  <si>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</si>
  <si>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</si>
  <si>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</si>
  <si>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</si>
  <si>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</si>
  <si>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</si>
  <si>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</si>
  <si>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</si>
  <si>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</si>
  <si>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</si>
  <si>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</si>
  <si>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</si>
  <si>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</si>
  <si>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</si>
  <si>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</si>
  <si>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</si>
  <si>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</si>
  <si>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</si>
  <si>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</si>
  <si>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</si>
  <si>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</si>
  <si>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</si>
  <si>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</si>
  <si>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</si>
  <si>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</si>
  <si>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</si>
  <si>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</si>
  <si>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</si>
  <si>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</si>
  <si>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</si>
  <si>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</si>
  <si>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</si>
  <si>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</si>
  <si>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</si>
  <si>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</si>
  <si>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</si>
  <si>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</si>
  <si>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</si>
  <si>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</si>
  <si>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</si>
  <si>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</si>
  <si>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</si>
  <si>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</si>
  <si>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</si>
  <si>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</si>
  <si>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</si>
  <si>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</si>
  <si>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</si>
  <si>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</si>
  <si>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</si>
  <si>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</si>
  <si>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</si>
  <si>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</si>
  <si>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</si>
  <si>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</si>
  <si>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</si>
  <si>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</si>
  <si>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</si>
  <si>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</si>
  <si>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</si>
  <si>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</si>
  <si>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</si>
  <si>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</si>
  <si>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</si>
  <si>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</si>
  <si>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</si>
  <si>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</si>
  <si>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</si>
  <si>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</si>
  <si>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</si>
  <si>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</si>
  <si>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</si>
  <si>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</si>
  <si>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</si>
  <si>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</si>
  <si>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</si>
  <si>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</si>
  <si>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</si>
  <si>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</si>
  <si>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</si>
  <si>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</si>
  <si>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</si>
  <si>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</si>
  <si>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</si>
  <si>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</si>
  <si>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</si>
  <si>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</si>
  <si>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</si>
  <si>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</si>
  <si>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</si>
  <si>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</si>
  <si>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</si>
  <si>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</si>
  <si>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</si>
  <si>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</si>
  <si>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</si>
  <si>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</si>
  <si>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</si>
  <si>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</si>
  <si>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</si>
  <si>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</si>
  <si>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</si>
  <si>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</si>
  <si>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</si>
  <si>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</si>
  <si>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</si>
  <si>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</si>
  <si>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</si>
  <si>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</si>
  <si>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</si>
  <si>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</si>
  <si>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</si>
  <si>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</si>
  <si>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</si>
  <si>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</si>
  <si>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</si>
  <si>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</si>
  <si>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</si>
  <si>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</si>
  <si>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</si>
  <si>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</si>
  <si>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</si>
  <si>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</si>
  <si>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</si>
  <si>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</si>
  <si>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</si>
  <si>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</si>
  <si>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</si>
  <si>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</si>
  <si>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</si>
  <si>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</si>
  <si>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</si>
  <si>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</si>
  <si>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</si>
  <si>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</si>
  <si>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</si>
  <si>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</si>
  <si>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</si>
  <si>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</si>
  <si>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</si>
  <si>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</si>
  <si>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</si>
  <si>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</si>
  <si>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</si>
  <si>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</si>
  <si>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</si>
  <si>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</si>
  <si>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</si>
  <si>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</si>
  <si>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</si>
  <si>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</si>
  <si>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</si>
  <si>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</si>
  <si>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</si>
  <si>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</si>
  <si>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</si>
  <si>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</si>
  <si>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</si>
  <si>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</si>
  <si>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</si>
  <si>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</si>
  <si>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</si>
  <si>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</si>
  <si>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</si>
  <si>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</si>
  <si>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</si>
  <si>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</si>
  <si>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</si>
  <si>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</si>
  <si>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</si>
  <si>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</si>
  <si>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</si>
  <si>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</si>
  <si>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</si>
  <si>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</si>
  <si>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</si>
  <si>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</si>
  <si>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</si>
  <si>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</si>
  <si>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</si>
  <si>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</si>
  <si>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</si>
  <si>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</si>
  <si>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</si>
  <si>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</si>
  <si>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</si>
  <si>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</si>
  <si>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</si>
  <si>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</si>
  <si>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</si>
  <si>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</si>
  <si>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</si>
  <si>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</si>
  <si>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</si>
  <si>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</si>
  <si>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</si>
  <si>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</si>
  <si>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</si>
  <si>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</si>
  <si>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</si>
  <si>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</si>
  <si>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</si>
  <si>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</si>
  <si>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</si>
  <si>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</si>
  <si>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</si>
  <si>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</si>
  <si>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</si>
  <si>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</si>
  <si>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</si>
  <si>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</si>
  <si>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</si>
  <si>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</si>
  <si>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</si>
  <si>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</si>
  <si>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</si>
  <si>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</si>
  <si>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</si>
  <si>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</si>
  <si>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</si>
  <si>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</si>
  <si>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</si>
  <si>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</si>
  <si>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</si>
  <si>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</si>
  <si>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</si>
  <si>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</si>
  <si>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</si>
  <si>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</si>
  <si>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</si>
  <si>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</si>
  <si>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</si>
  <si>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</si>
  <si>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</si>
  <si>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</si>
  <si>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</si>
  <si>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</si>
  <si>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</si>
  <si>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</si>
  <si>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</si>
  <si>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</si>
  <si>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</si>
  <si>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</si>
  <si>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</si>
  <si>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</si>
  <si>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</si>
  <si>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</si>
  <si>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</si>
  <si>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</si>
  <si>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</si>
  <si>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</si>
  <si>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</si>
  <si>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</si>
  <si>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</si>
  <si>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</si>
  <si>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</si>
  <si>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</si>
  <si>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</si>
  <si>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</si>
  <si>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</si>
  <si>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</si>
  <si>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</si>
  <si>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</si>
  <si>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</si>
  <si>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</si>
  <si>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</si>
  <si>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</si>
  <si>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</si>
  <si>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</si>
  <si>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</si>
  <si>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</si>
  <si>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</si>
  <si>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</si>
  <si>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</si>
  <si>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</si>
  <si>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</si>
  <si>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</si>
  <si>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</si>
  <si>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</si>
  <si>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</si>
  <si>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</si>
  <si>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</si>
  <si>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</si>
  <si>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</si>
  <si>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</si>
  <si>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</si>
  <si>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</si>
  <si>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</si>
  <si>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</si>
  <si>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</si>
  <si>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</si>
  <si>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</si>
  <si>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</si>
  <si>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</si>
  <si>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</si>
  <si>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</si>
  <si>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</si>
  <si>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</si>
  <si>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</si>
  <si>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</si>
  <si>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</si>
  <si>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</si>
  <si>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</si>
  <si>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</si>
  <si>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</si>
  <si>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</si>
  <si>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</si>
  <si>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</si>
  <si>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</si>
  <si>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</si>
  <si>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</si>
  <si>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</si>
  <si>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</si>
  <si>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</si>
  <si>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</si>
  <si>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</si>
  <si>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</si>
  <si>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</si>
  <si>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</si>
  <si>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</si>
  <si>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</si>
  <si>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</si>
  <si>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</si>
  <si>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</si>
  <si>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</si>
  <si>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</si>
  <si>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</si>
  <si>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</si>
  <si>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</si>
  <si>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</si>
  <si>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</si>
  <si>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</si>
  <si>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</si>
  <si>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</si>
  <si>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</si>
  <si>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</si>
  <si>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</si>
  <si>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</si>
  <si>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</si>
  <si>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</si>
  <si>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</si>
  <si>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</si>
  <si>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</si>
  <si>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</si>
  <si>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</si>
  <si>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</si>
  <si>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</si>
  <si>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</si>
  <si>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</si>
  <si>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</si>
  <si>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</si>
  <si>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</si>
  <si>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</si>
  <si>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</si>
  <si>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</si>
  <si>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</si>
  <si>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</si>
  <si>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</si>
  <si>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</si>
  <si>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</si>
  <si>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</si>
  <si>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</si>
  <si>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</si>
  <si>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</si>
  <si>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</si>
  <si>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</si>
  <si>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</si>
  <si>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</si>
  <si>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</si>
  <si>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</si>
  <si>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</si>
  <si>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</si>
  <si>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</si>
  <si>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</si>
  <si>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</si>
  <si>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</si>
  <si>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</si>
  <si>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</si>
  <si>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</si>
  <si>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</si>
  <si>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</si>
  <si>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</si>
  <si>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</si>
  <si>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</si>
  <si>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</si>
  <si>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</si>
  <si>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</si>
  <si>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</si>
  <si>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</si>
  <si>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</si>
  <si>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</si>
  <si>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</si>
  <si>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</si>
  <si>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</si>
  <si>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</si>
  <si>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</si>
  <si>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</si>
  <si>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</si>
  <si>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</si>
  <si>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</si>
  <si>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</si>
  <si>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</si>
  <si>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</si>
  <si>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</si>
  <si>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</si>
  <si>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</si>
  <si>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</si>
  <si>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</si>
  <si>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</si>
  <si>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</si>
  <si>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</si>
  <si>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</si>
  <si>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</si>
  <si>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</si>
  <si>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</si>
  <si>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</si>
  <si>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</si>
  <si>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</si>
  <si>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</si>
  <si>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</si>
  <si>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</si>
  <si>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</si>
  <si>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</si>
  <si>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</si>
  <si>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</si>
  <si>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</si>
  <si>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</si>
  <si>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</si>
  <si>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</si>
  <si>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</si>
  <si>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</si>
  <si>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</si>
  <si>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</si>
  <si>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</si>
  <si>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</si>
  <si>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</si>
  <si>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</si>
  <si>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</si>
  <si>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</si>
  <si>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</si>
  <si>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</si>
  <si>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</si>
  <si>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</si>
  <si>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</si>
  <si>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</si>
  <si>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</si>
  <si>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</si>
  <si>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</si>
  <si>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</si>
  <si>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</si>
  <si>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</si>
  <si>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</si>
  <si>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</si>
  <si>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</si>
  <si>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</si>
  <si>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</si>
  <si>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</si>
  <si>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</si>
  <si>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</si>
  <si>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</si>
  <si>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</si>
  <si>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</si>
  <si>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</si>
  <si>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</si>
  <si>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</si>
  <si>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</si>
  <si>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</si>
  <si>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</si>
  <si>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</si>
  <si>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</si>
  <si>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</si>
  <si>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</si>
  <si>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</si>
  <si>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</si>
  <si>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</si>
  <si>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</si>
  <si>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</si>
  <si>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</si>
  <si>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</si>
  <si>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</si>
  <si>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</si>
  <si>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</si>
  <si>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</si>
  <si>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</si>
  <si>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</si>
  <si>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</si>
  <si>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</si>
  <si>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</si>
  <si>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</si>
  <si>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</si>
  <si>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</si>
  <si>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</si>
  <si>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</si>
  <si>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</si>
  <si>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</si>
  <si>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</si>
  <si>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</si>
  <si>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</si>
  <si>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</si>
  <si>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</si>
  <si>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</si>
  <si>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</si>
  <si>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</si>
  <si>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</si>
  <si>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</si>
  <si>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</si>
  <si>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</si>
  <si>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</si>
  <si>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</si>
  <si>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</si>
  <si>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</si>
  <si>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</si>
  <si>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</si>
  <si>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</si>
  <si>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</si>
  <si>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</si>
  <si>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</si>
  <si>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</si>
  <si>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</si>
  <si>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</si>
  <si>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</si>
  <si>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</si>
  <si>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</si>
  <si>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</si>
  <si>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</si>
  <si>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</si>
  <si>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</si>
  <si>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</si>
  <si>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</si>
  <si>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</si>
  <si>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</si>
  <si>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</si>
  <si>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</si>
  <si>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</si>
  <si>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</si>
  <si>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</si>
  <si>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</si>
  <si>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</si>
  <si>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</si>
  <si>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</si>
  <si>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</si>
  <si>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</si>
  <si>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</si>
  <si>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</si>
  <si>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</si>
  <si>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</si>
  <si>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</si>
  <si>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</si>
  <si>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</si>
  <si>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</si>
  <si>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</si>
  <si>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</si>
  <si>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</si>
  <si>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</si>
  <si>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</si>
  <si>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</si>
  <si>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</si>
  <si>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</si>
  <si>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</si>
  <si>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</si>
  <si>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</si>
  <si>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</si>
  <si>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</si>
  <si>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</si>
  <si>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</si>
  <si>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</si>
  <si>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</si>
  <si>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</si>
  <si>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</si>
  <si>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</si>
  <si>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</si>
  <si>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</si>
  <si>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</si>
  <si>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</si>
  <si>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</si>
  <si>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</si>
  <si>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</si>
  <si>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</si>
  <si>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</si>
  <si>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</si>
  <si>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</si>
  <si>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</si>
  <si>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</si>
  <si>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</si>
  <si>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</si>
  <si>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</si>
  <si>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</si>
  <si>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</si>
  <si>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</si>
  <si>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</si>
  <si>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</si>
  <si>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</si>
  <si>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</si>
  <si>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</si>
  <si>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</si>
  <si>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</si>
  <si>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</si>
  <si>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</si>
  <si>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</si>
  <si>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</si>
  <si>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</si>
  <si>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</si>
  <si>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</si>
  <si>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</si>
  <si>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</si>
  <si>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</si>
  <si>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</si>
  <si>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</si>
  <si>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</si>
  <si>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</si>
  <si>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</si>
  <si>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</si>
  <si>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</si>
  <si>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</si>
  <si>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</si>
  <si>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</si>
  <si>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</si>
  <si>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</si>
  <si>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</si>
  <si>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</si>
  <si>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</si>
  <si>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</si>
  <si>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</si>
  <si>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</si>
  <si>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</si>
  <si>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</si>
  <si>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</si>
  <si>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</si>
  <si>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</si>
  <si>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</si>
  <si>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</si>
  <si>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</si>
  <si>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</si>
  <si>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</si>
  <si>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</si>
  <si>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</si>
  <si>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</si>
  <si>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</si>
  <si>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</si>
  <si>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</si>
  <si>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</si>
  <si>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</si>
  <si>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</si>
  <si>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</si>
  <si>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</si>
  <si>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</si>
  <si>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</si>
  <si>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</si>
  <si>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</si>
  <si>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</si>
  <si>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</si>
  <si>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</si>
  <si>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</si>
  <si>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</si>
  <si>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</si>
  <si>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</si>
  <si>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</si>
  <si>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</si>
  <si>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</si>
  <si>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</si>
  <si>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</si>
  <si>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</si>
  <si>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</si>
  <si>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</si>
  <si>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</si>
  <si>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</si>
  <si>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</si>
  <si>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</si>
  <si>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</si>
  <si>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</si>
  <si>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</si>
  <si>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</si>
  <si>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</si>
  <si>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</si>
  <si>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</si>
  <si>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</si>
  <si>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</si>
  <si>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</si>
  <si>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</si>
  <si>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</si>
  <si>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</si>
  <si>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</si>
  <si>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</si>
  <si>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</si>
  <si>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</si>
  <si>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</si>
  <si>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</si>
  <si>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</si>
  <si>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</si>
  <si>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</si>
  <si>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</si>
  <si>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</si>
  <si>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</si>
  <si>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</si>
  <si>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</si>
  <si>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</si>
  <si>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</si>
  <si>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</si>
  <si>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</si>
  <si>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</si>
  <si>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</si>
  <si>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</si>
  <si>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</si>
  <si>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</si>
  <si>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</si>
  <si>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</si>
  <si>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</si>
  <si>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</si>
  <si>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</si>
  <si>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</si>
  <si>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</si>
  <si>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</si>
  <si>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</si>
  <si>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</si>
  <si>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</si>
  <si>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</si>
  <si>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</si>
  <si>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</si>
  <si>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</si>
  <si>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</si>
  <si>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</si>
  <si>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</si>
  <si>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</si>
  <si>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</si>
  <si>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</si>
  <si>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</si>
  <si>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</si>
  <si>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</si>
  <si>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</si>
  <si>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</si>
  <si>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</si>
  <si>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</si>
  <si>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</si>
  <si>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</si>
  <si>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</si>
  <si>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</si>
  <si>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</si>
  <si>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</si>
  <si>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</si>
  <si>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</si>
  <si>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</si>
  <si>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</si>
  <si>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</si>
  <si>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</si>
  <si>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</si>
  <si>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</si>
  <si>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</si>
  <si>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</si>
  <si>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</si>
  <si>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</si>
  <si>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</si>
  <si>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</si>
  <si>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</si>
  <si>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</si>
  <si>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</si>
  <si>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</si>
  <si>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</si>
  <si>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</si>
  <si>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</si>
  <si>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</si>
  <si>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</si>
  <si>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</si>
  <si>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</si>
  <si>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</si>
  <si>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</si>
  <si>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</si>
  <si>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</si>
  <si>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</si>
  <si>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</si>
  <si>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</si>
  <si>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</si>
  <si>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</si>
  <si>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</si>
  <si>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</si>
  <si>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</si>
  <si>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</si>
  <si>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</si>
  <si>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</si>
  <si>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</si>
  <si>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</si>
  <si>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</si>
  <si>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</si>
  <si>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</si>
  <si>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</si>
  <si>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</si>
  <si>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</si>
  <si>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</si>
  <si>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</si>
  <si>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</si>
  <si>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</si>
  <si>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</si>
  <si>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</si>
  <si>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</si>
  <si>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</si>
  <si>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</si>
  <si>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</si>
  <si>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</si>
  <si>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</si>
  <si>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</si>
  <si>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</si>
  <si>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</si>
  <si>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</si>
  <si>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</si>
  <si>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</si>
  <si>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</si>
  <si>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</si>
  <si>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</si>
  <si>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</si>
  <si>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</si>
  <si>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</si>
  <si>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</si>
  <si>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</si>
  <si>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</si>
  <si>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</si>
  <si>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</si>
  <si>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</si>
  <si>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</si>
  <si>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</si>
  <si>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</si>
  <si>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</si>
  <si>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</si>
  <si>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</si>
  <si>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</si>
  <si>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</si>
  <si>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</si>
  <si>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</si>
  <si>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</si>
  <si>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</si>
  <si>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</si>
  <si>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</si>
  <si>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</si>
  <si>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</si>
  <si>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</si>
  <si>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</si>
  <si>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</si>
  <si>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</si>
  <si>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</si>
  <si>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</si>
  <si>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</si>
  <si>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</si>
  <si>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</si>
  <si>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</si>
  <si>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</si>
  <si>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</si>
  <si>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</si>
  <si>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</si>
  <si>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</si>
  <si>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</si>
  <si>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</si>
  <si>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</si>
  <si>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</si>
  <si>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</si>
  <si>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</si>
  <si>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</si>
  <si>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</si>
  <si>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</si>
  <si>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</si>
  <si>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</si>
  <si>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</si>
  <si>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</si>
  <si>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</si>
  <si>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</si>
  <si>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</si>
  <si>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</si>
  <si>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</si>
  <si>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</si>
  <si>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</si>
  <si>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</si>
  <si>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</si>
  <si>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</si>
  <si>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</si>
  <si>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</si>
  <si>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</si>
  <si>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</si>
  <si>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</si>
  <si>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</si>
  <si>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</si>
  <si>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</si>
  <si>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</si>
  <si>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</si>
  <si>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</si>
  <si>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</si>
  <si>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</si>
  <si>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</si>
  <si>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</si>
  <si>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</si>
  <si>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</si>
  <si>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</si>
  <si>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</si>
  <si>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</si>
  <si>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</si>
  <si>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</si>
  <si>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</si>
  <si>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</si>
  <si>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</si>
  <si>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</si>
  <si>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</si>
  <si>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</si>
  <si>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</si>
  <si>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</si>
  <si>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</si>
  <si>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</si>
  <si>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</si>
  <si>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</si>
  <si>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</si>
  <si>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</si>
  <si>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</si>
  <si>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</si>
  <si>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</si>
  <si>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</si>
  <si>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</si>
  <si>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</si>
  <si>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</si>
  <si>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</si>
  <si>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</si>
  <si>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</si>
  <si>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</si>
  <si>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</si>
  <si>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</si>
  <si>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</si>
  <si>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</si>
  <si>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</si>
  <si>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</si>
  <si>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</si>
  <si>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</si>
  <si>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</si>
  <si>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</si>
  <si>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</si>
  <si>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</si>
  <si>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</si>
  <si>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</si>
  <si>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</si>
  <si>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</si>
  <si>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</si>
  <si>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</si>
  <si>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</si>
  <si>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</si>
  <si>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</si>
  <si>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</si>
  <si>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</si>
  <si>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</si>
  <si>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</si>
  <si>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</si>
  <si>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</si>
  <si>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</si>
  <si>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</si>
  <si>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</si>
  <si>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</si>
  <si>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</si>
  <si>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</si>
  <si>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</si>
  <si>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</si>
  <si>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</si>
  <si>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</si>
  <si>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</si>
  <si>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</si>
  <si>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</si>
  <si>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</si>
  <si>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</si>
  <si>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</si>
  <si>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</si>
  <si>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</si>
  <si>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</si>
  <si>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</si>
  <si>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</si>
  <si>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</si>
  <si>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</si>
  <si>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</si>
  <si>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</si>
  <si>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</si>
  <si>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</si>
  <si>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</si>
  <si>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</si>
  <si>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</si>
  <si>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</si>
  <si>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</si>
  <si>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</si>
  <si>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</si>
  <si>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</si>
  <si>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</si>
  <si>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</si>
  <si>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</si>
  <si>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</si>
  <si>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</si>
  <si>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</si>
  <si>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</si>
  <si>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</si>
  <si>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</si>
  <si>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</si>
  <si>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</si>
  <si>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</si>
  <si>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</si>
  <si>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</si>
  <si>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</si>
  <si>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</si>
  <si>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</si>
  <si>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</si>
  <si>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</si>
  <si>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</si>
  <si>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</si>
  <si>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</si>
  <si>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</si>
  <si>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</si>
  <si>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</si>
  <si>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</si>
  <si>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</si>
  <si>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</si>
  <si>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</si>
  <si>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</si>
  <si>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</si>
  <si>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</si>
  <si>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</si>
  <si>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</si>
  <si>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</si>
  <si>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</si>
  <si>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</si>
  <si>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</si>
  <si>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</si>
  <si>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</si>
  <si>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</si>
  <si>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</si>
  <si>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</si>
  <si>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</si>
  <si>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</si>
  <si>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</si>
  <si>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</si>
  <si>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</si>
  <si>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</si>
  <si>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</si>
  <si>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</si>
  <si>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</si>
  <si>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</si>
  <si>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</si>
  <si>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</si>
  <si>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</si>
  <si>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</si>
  <si>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</si>
  <si>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</si>
  <si>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</si>
  <si>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</si>
  <si>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</si>
  <si>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</si>
  <si>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</si>
  <si>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</si>
  <si>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</si>
  <si>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</si>
  <si>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</si>
  <si>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</si>
  <si>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</si>
  <si>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</si>
  <si>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</si>
  <si>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</si>
  <si>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</si>
  <si>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</si>
  <si>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</si>
  <si>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</si>
  <si>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</si>
  <si>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</si>
  <si>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</si>
  <si>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</si>
  <si>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</si>
  <si>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</si>
  <si>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</si>
  <si>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</si>
  <si>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</si>
  <si>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</si>
  <si>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</si>
  <si>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</si>
  <si>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</si>
  <si>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</si>
  <si>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</si>
  <si>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</si>
  <si>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</si>
  <si>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</si>
  <si>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</si>
  <si>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</si>
  <si>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</si>
  <si>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</si>
  <si>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</si>
  <si>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</si>
  <si>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</si>
  <si>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</si>
  <si>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</si>
  <si>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</si>
  <si>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</si>
  <si>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</si>
  <si>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</si>
  <si>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</si>
  <si>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</si>
  <si>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</si>
  <si>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</si>
  <si>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</si>
  <si>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</si>
  <si>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</si>
  <si>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</si>
  <si>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</si>
  <si>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</si>
  <si>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</si>
  <si>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</si>
  <si>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</si>
  <si>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</si>
  <si>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</si>
  <si>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</si>
  <si>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</si>
  <si>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</si>
  <si>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</si>
  <si>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</si>
  <si>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</si>
  <si>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</si>
  <si>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</si>
  <si>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</si>
  <si>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</si>
  <si>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</si>
  <si>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</si>
  <si>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</si>
  <si>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</si>
  <si>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</si>
  <si>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</si>
  <si>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</si>
  <si>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</si>
  <si>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</si>
  <si>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</si>
  <si>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</si>
  <si>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</si>
  <si>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</si>
  <si>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</si>
  <si>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</si>
  <si>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</si>
  <si>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</si>
  <si>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</si>
  <si>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</si>
  <si>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</si>
  <si>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</si>
  <si>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</si>
  <si>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</si>
  <si>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</si>
  <si>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</si>
  <si>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</si>
  <si>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</si>
  <si>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</si>
  <si>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</si>
  <si>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</si>
  <si>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</si>
  <si>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</si>
  <si>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</si>
  <si>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</si>
  <si>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</si>
  <si>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</si>
  <si>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</si>
  <si>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</si>
  <si>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</si>
  <si>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</si>
  <si>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</si>
  <si>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</si>
  <si>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</si>
  <si>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</si>
  <si>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</si>
  <si>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</si>
  <si>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</si>
  <si>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</si>
  <si>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</si>
  <si>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</si>
  <si>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</si>
  <si>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</si>
  <si>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</si>
  <si>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</si>
  <si>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</si>
  <si>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</si>
  <si>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</si>
  <si>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</si>
  <si>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</si>
  <si>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</si>
  <si>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</si>
  <si>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</si>
  <si>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</si>
  <si>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</si>
  <si>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</si>
  <si>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</si>
  <si>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</si>
  <si>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</si>
  <si>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</si>
  <si>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</si>
  <si>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</si>
  <si>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</si>
  <si>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</si>
  <si>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</si>
  <si>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</si>
  <si>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</si>
  <si>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</si>
  <si>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</si>
  <si>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</si>
  <si>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</si>
  <si>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</si>
  <si>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</si>
  <si>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</si>
  <si>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</si>
  <si>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</si>
  <si>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</si>
  <si>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</si>
  <si>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</si>
  <si>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</si>
  <si>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</si>
  <si>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</si>
  <si>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</si>
  <si>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</si>
  <si>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</si>
  <si>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</si>
  <si>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</si>
  <si>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</si>
  <si>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</si>
  <si>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</si>
  <si>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</si>
  <si>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</si>
  <si>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</si>
  <si>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</si>
  <si>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</si>
  <si>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</si>
  <si>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</si>
  <si>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</si>
  <si>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</si>
  <si>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</si>
  <si>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</si>
  <si>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</si>
  <si>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</si>
  <si>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</si>
  <si>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</si>
  <si>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</si>
  <si>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</si>
  <si>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</si>
  <si>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</si>
  <si>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</si>
  <si>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</si>
  <si>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</si>
  <si>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</si>
  <si>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</si>
  <si>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</si>
  <si>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</si>
  <si>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</si>
  <si>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</si>
  <si>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</si>
  <si>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</si>
  <si>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</si>
  <si>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</si>
  <si>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</si>
  <si>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</si>
  <si>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</si>
  <si>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</si>
  <si>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</si>
  <si>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</si>
  <si>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</si>
  <si>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</si>
  <si>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</si>
  <si>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</si>
  <si>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</si>
  <si>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</si>
  <si>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</si>
  <si>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</si>
  <si>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</si>
  <si>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</si>
  <si>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</si>
  <si>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</si>
  <si>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</si>
  <si>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</si>
  <si>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</si>
  <si>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</si>
  <si>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</si>
  <si>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</si>
  <si>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</si>
  <si>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</si>
  <si>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</si>
  <si>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</si>
  <si>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</si>
  <si>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</si>
  <si>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</si>
  <si>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</si>
  <si>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</si>
  <si>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</si>
  <si>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</si>
  <si>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</si>
  <si>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</si>
  <si>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</si>
  <si>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</si>
  <si>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</si>
  <si>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</si>
  <si>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</si>
  <si>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</si>
  <si>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</si>
  <si>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</si>
  <si>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</si>
  <si>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</si>
  <si>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</si>
  <si>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</si>
  <si>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</si>
  <si>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</si>
  <si>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</si>
  <si>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</si>
  <si>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</si>
  <si>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</si>
  <si>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</si>
  <si>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</si>
  <si>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</si>
  <si>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</si>
  <si>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</si>
  <si>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</si>
  <si>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</si>
  <si>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</si>
  <si>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</si>
  <si>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</si>
  <si>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</si>
  <si>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</si>
  <si>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</si>
  <si>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</si>
  <si>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</si>
  <si>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</si>
  <si>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</si>
  <si>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</si>
  <si>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</si>
  <si>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</si>
  <si>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</si>
  <si>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</si>
  <si>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</si>
  <si>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</si>
  <si>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</si>
  <si>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</si>
  <si>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</si>
  <si>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</si>
  <si>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</si>
  <si>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</si>
  <si>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</si>
  <si>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</si>
  <si>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</si>
  <si>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</si>
  <si>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</si>
  <si>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</si>
  <si>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</si>
  <si>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</si>
  <si>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</si>
  <si>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</si>
  <si>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</si>
  <si>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</si>
  <si>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</si>
  <si>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</si>
  <si>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</si>
  <si>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</si>
  <si>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</si>
  <si>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</si>
  <si>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</si>
  <si>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</si>
  <si>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</si>
  <si>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</si>
  <si>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</si>
  <si>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</si>
  <si>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</si>
  <si>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</si>
  <si>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</si>
  <si>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</si>
  <si>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</si>
  <si>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</si>
  <si>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</si>
  <si>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</si>
  <si>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</si>
  <si>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</si>
  <si>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</si>
  <si>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</si>
  <si>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</si>
  <si>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</si>
  <si>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</si>
  <si>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</si>
  <si>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</si>
  <si>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</si>
  <si>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</si>
  <si>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</si>
  <si>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</si>
  <si>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</si>
  <si>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</si>
  <si>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</si>
  <si>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</si>
  <si>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</si>
  <si>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</si>
  <si>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</si>
  <si>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</si>
  <si>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</si>
  <si>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</si>
  <si>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</si>
  <si>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</si>
  <si>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</si>
  <si>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</si>
  <si>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</si>
  <si>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</si>
  <si>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</si>
  <si>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</si>
  <si>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</si>
  <si>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</si>
  <si>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</si>
  <si>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</si>
  <si>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</si>
  <si>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</si>
  <si>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</si>
  <si>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</si>
  <si>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</si>
  <si>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</si>
  <si>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</si>
  <si>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</si>
  <si>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</si>
  <si>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</si>
  <si>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</si>
  <si>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</si>
  <si>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</si>
  <si>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</si>
  <si>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</si>
  <si>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</si>
  <si>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</si>
  <si>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</si>
  <si>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</si>
  <si>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</si>
  <si>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</si>
  <si>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</si>
  <si>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</si>
  <si>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</si>
  <si>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</si>
  <si>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</si>
  <si>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</si>
  <si>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</si>
  <si>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</si>
  <si>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</si>
  <si>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</si>
  <si>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</si>
  <si>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</si>
  <si>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</si>
  <si>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</si>
  <si>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</si>
  <si>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</si>
  <si>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</si>
  <si>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</si>
  <si>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</si>
  <si>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</si>
  <si>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</si>
  <si>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</si>
  <si>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</si>
  <si>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</si>
  <si>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</si>
  <si>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</si>
  <si>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</si>
  <si>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</si>
  <si>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</si>
  <si>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</si>
  <si>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</si>
  <si>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</si>
  <si>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</si>
  <si>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</si>
  <si>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</si>
  <si>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</si>
  <si>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</si>
  <si>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</si>
  <si>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</si>
  <si>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</si>
  <si>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</si>
  <si>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</si>
  <si>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</si>
  <si>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</si>
  <si>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</si>
  <si>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</si>
  <si>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</si>
  <si>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</si>
  <si>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</si>
  <si>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</si>
  <si>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</si>
  <si>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</si>
  <si>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</si>
  <si>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</si>
  <si>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</si>
  <si>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</si>
  <si>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</si>
  <si>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</si>
  <si>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</si>
  <si>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</si>
  <si>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</si>
  <si>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</si>
  <si>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</si>
  <si>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</si>
  <si>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</si>
  <si>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</si>
  <si>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</si>
  <si>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</si>
  <si>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</si>
  <si>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</si>
  <si>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</si>
  <si>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</si>
  <si>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</si>
  <si>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</si>
  <si>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</si>
  <si>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</si>
  <si>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</si>
  <si>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</si>
  <si>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</si>
  <si>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</si>
  <si>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</si>
  <si>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</si>
  <si>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</si>
  <si>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</si>
  <si>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</si>
  <si>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</si>
  <si>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</si>
  <si>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</si>
  <si>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</si>
  <si>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</si>
  <si>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</si>
  <si>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</si>
  <si>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</si>
  <si>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</si>
  <si>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</si>
  <si>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</si>
  <si>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</si>
  <si>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</si>
  <si>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</si>
  <si>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</si>
  <si>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</si>
  <si>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</si>
  <si>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</si>
  <si>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</si>
  <si>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</si>
  <si>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</si>
  <si>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</si>
  <si>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</si>
  <si>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</si>
  <si>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</si>
  <si>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</si>
  <si>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</si>
  <si>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</si>
  <si>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</si>
  <si>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</si>
  <si>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</si>
  <si>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</si>
  <si>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</si>
  <si>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</si>
  <si>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</si>
  <si>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</si>
  <si>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</si>
  <si>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</si>
  <si>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</si>
  <si>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</si>
  <si>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</si>
  <si>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</si>
  <si>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</si>
  <si>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</si>
  <si>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</si>
  <si>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</si>
  <si>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</si>
  <si>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</si>
  <si>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</si>
  <si>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</si>
  <si>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</si>
  <si>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</si>
  <si>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</si>
  <si>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</si>
  <si>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</si>
  <si>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</si>
  <si>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</si>
  <si>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</si>
  <si>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</si>
  <si>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</si>
  <si>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</si>
  <si>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</si>
  <si>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</si>
  <si>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</si>
  <si>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</si>
  <si>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</si>
  <si>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</si>
  <si>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</si>
  <si>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</si>
  <si>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</si>
  <si>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</si>
  <si>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</si>
  <si>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</si>
  <si>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</si>
  <si>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</si>
  <si>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</si>
  <si>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</si>
  <si>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</si>
  <si>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</si>
  <si>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</si>
  <si>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</si>
  <si>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</si>
  <si>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</si>
  <si>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</si>
  <si>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</si>
  <si>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</si>
  <si>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</si>
  <si>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</si>
  <si>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</si>
  <si>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</si>
  <si>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</si>
  <si>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</si>
  <si>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</si>
  <si>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</si>
  <si>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</si>
  <si>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</si>
  <si>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</si>
  <si>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</si>
  <si>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</si>
  <si>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</si>
  <si>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</si>
  <si>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</si>
  <si>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</si>
  <si>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</si>
  <si>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</si>
  <si>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</si>
  <si>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</si>
  <si>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</si>
  <si>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</si>
  <si>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</si>
  <si>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</si>
  <si>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</si>
  <si>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</si>
  <si>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</si>
  <si>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</si>
  <si>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</si>
  <si>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</si>
  <si>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</si>
  <si>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</si>
  <si>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</si>
  <si>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</si>
  <si>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</si>
  <si>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</si>
  <si>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</si>
  <si>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</si>
  <si>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</si>
  <si>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</si>
  <si>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</si>
  <si>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</si>
  <si>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</si>
  <si>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</si>
  <si>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</si>
  <si>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</si>
  <si>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</si>
  <si>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</si>
  <si>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</si>
  <si>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</si>
  <si>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</si>
  <si>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</si>
  <si>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</si>
  <si>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</si>
  <si>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</si>
  <si>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</si>
  <si>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</si>
  <si>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</si>
  <si>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</si>
  <si>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</si>
  <si>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</si>
  <si>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</si>
  <si>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</si>
  <si>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</si>
  <si>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</si>
  <si>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</si>
  <si>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</si>
  <si>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</si>
  <si>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</si>
  <si>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</si>
  <si>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</si>
  <si>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</si>
  <si>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</si>
  <si>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</si>
  <si>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</si>
  <si>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</si>
  <si>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</si>
  <si>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</si>
  <si>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</si>
  <si>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</si>
  <si>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</si>
  <si>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</si>
  <si>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</si>
  <si>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</si>
  <si>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</si>
  <si>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</si>
  <si>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</si>
  <si>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</si>
  <si>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</si>
  <si>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</si>
  <si>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</si>
  <si>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</si>
  <si>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</si>
  <si>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</si>
  <si>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</si>
  <si>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</si>
  <si>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</si>
  <si>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</si>
  <si>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</si>
  <si>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</si>
  <si>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</si>
  <si>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</si>
  <si>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</si>
  <si>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</si>
  <si>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</si>
  <si>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</si>
  <si>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</si>
  <si>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</si>
  <si>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</si>
  <si>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</si>
  <si>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</si>
  <si>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</si>
  <si>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</si>
  <si>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</si>
  <si>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</si>
  <si>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</si>
  <si>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</si>
  <si>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</si>
  <si>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</si>
  <si>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</si>
  <si>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</si>
  <si>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</si>
  <si>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</si>
  <si>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</si>
  <si>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</si>
  <si>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</si>
  <si>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</si>
  <si>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</si>
  <si>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</si>
  <si>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</si>
  <si>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</si>
  <si>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</si>
  <si>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</si>
  <si>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</si>
  <si>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</si>
  <si>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</si>
  <si>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</si>
  <si>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</si>
  <si>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</si>
  <si>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</si>
  <si>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</si>
  <si>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</si>
  <si>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</si>
  <si>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</si>
  <si>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</si>
  <si>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</si>
  <si>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</si>
  <si>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</si>
  <si>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</si>
  <si>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</si>
  <si>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</si>
  <si>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</si>
  <si>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</si>
  <si>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</si>
  <si>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</si>
  <si>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</si>
  <si>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</si>
  <si>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</si>
  <si>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</si>
  <si>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</si>
  <si>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</si>
  <si>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</si>
  <si>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</si>
  <si>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</si>
  <si>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</si>
  <si>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</si>
  <si>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</si>
  <si>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</si>
  <si>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</si>
  <si>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</si>
  <si>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</si>
  <si>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</si>
  <si>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</si>
  <si>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</si>
  <si>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</si>
  <si>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</si>
  <si>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</si>
  <si>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</si>
  <si>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</si>
  <si>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</si>
  <si>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</si>
  <si>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</si>
  <si>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</si>
  <si>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</si>
  <si>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</si>
  <si>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</si>
  <si>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</si>
  <si>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</si>
  <si>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</si>
  <si>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</si>
  <si>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</si>
  <si>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</si>
  <si>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</si>
  <si>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</si>
  <si>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</si>
  <si>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</si>
  <si>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</si>
  <si>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</si>
  <si>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</si>
  <si>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</si>
  <si>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</si>
  <si>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</si>
  <si>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</si>
  <si>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</si>
  <si>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</si>
  <si>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</si>
  <si>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</si>
  <si>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</si>
  <si>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</si>
  <si>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</si>
  <si>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</si>
  <si>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</si>
  <si>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</si>
  <si>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</si>
  <si>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</si>
  <si>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</si>
  <si>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</si>
  <si>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</si>
  <si>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</si>
  <si>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</si>
  <si>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</si>
  <si>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</si>
  <si>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</si>
  <si>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</si>
  <si>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</si>
  <si>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</si>
  <si>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</si>
  <si>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</si>
  <si>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</si>
  <si>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</si>
  <si>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</si>
  <si>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</si>
  <si>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</si>
  <si>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</si>
  <si>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</si>
  <si>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</si>
  <si>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</si>
  <si>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</si>
  <si>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</si>
  <si>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</si>
  <si>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</si>
  <si>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</si>
  <si>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</si>
  <si>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</si>
  <si>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</si>
  <si>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</si>
  <si>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</si>
  <si>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</si>
  <si>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</si>
  <si>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</si>
  <si>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</si>
  <si>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</si>
  <si>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</si>
  <si>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</si>
  <si>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</si>
  <si>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</si>
  <si>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</si>
  <si>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</si>
  <si>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</si>
  <si>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</si>
  <si>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</si>
  <si>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</si>
  <si>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</si>
  <si>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</si>
  <si>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</si>
  <si>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</si>
  <si>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</si>
  <si>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</si>
  <si>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</si>
  <si>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</si>
  <si>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</si>
  <si>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</si>
  <si>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</si>
  <si>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</si>
  <si>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</si>
  <si>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</si>
  <si>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</si>
  <si>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</si>
  <si>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</si>
  <si>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</si>
  <si>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</si>
  <si>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</si>
  <si>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</si>
  <si>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</si>
  <si>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</si>
  <si>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</si>
  <si>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</si>
  <si>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</si>
  <si>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</si>
  <si>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</si>
  <si>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</si>
  <si>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</si>
  <si>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</si>
  <si>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</si>
  <si>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</si>
  <si>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</si>
  <si>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</si>
  <si>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</si>
  <si>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</si>
  <si>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</si>
  <si>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</si>
  <si>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</si>
  <si>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</si>
  <si>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</si>
  <si>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</si>
  <si>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</si>
  <si>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</si>
  <si>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</si>
  <si>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</si>
  <si>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</si>
  <si>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</si>
  <si>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</si>
  <si>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</si>
  <si>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</si>
  <si>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</si>
  <si>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</si>
  <si>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</si>
  <si>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</si>
  <si>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</si>
  <si>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</si>
  <si>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</si>
  <si>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</si>
  <si>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</si>
  <si>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</si>
  <si>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</si>
  <si>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</si>
  <si>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</si>
  <si>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</si>
  <si>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</si>
  <si>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</si>
  <si>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</si>
  <si>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</si>
  <si>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</si>
  <si>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</si>
  <si>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</si>
  <si>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</si>
  <si>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</si>
  <si>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</si>
  <si>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</si>
  <si>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</si>
  <si>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</si>
  <si>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</si>
  <si>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</si>
  <si>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</si>
  <si>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</si>
  <si>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</si>
  <si>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</si>
  <si>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</si>
  <si>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</si>
  <si>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</si>
  <si>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</si>
  <si>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</si>
  <si>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</si>
  <si>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</si>
  <si>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</si>
  <si>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</si>
  <si>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</si>
  <si>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</si>
  <si>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</si>
  <si>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</si>
  <si>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</si>
  <si>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</si>
  <si>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</si>
  <si>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</si>
  <si>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</si>
  <si>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</si>
  <si>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</si>
  <si>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</si>
  <si>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</si>
  <si>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</si>
  <si>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</si>
  <si>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</si>
  <si>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</si>
  <si>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</si>
  <si>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</si>
  <si>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</si>
  <si>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</si>
  <si>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</si>
  <si>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</si>
  <si>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</si>
  <si>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</si>
  <si>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</si>
  <si>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</si>
  <si>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</si>
  <si>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</si>
  <si>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</si>
  <si>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</si>
  <si>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</si>
  <si>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</si>
  <si>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</si>
  <si>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</si>
  <si>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</si>
  <si>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</si>
  <si>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</si>
  <si>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</si>
  <si>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</si>
  <si>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</si>
  <si>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</si>
  <si>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</si>
  <si>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</si>
  <si>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</si>
  <si>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</si>
  <si>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</si>
  <si>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</si>
  <si>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</si>
  <si>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</si>
  <si>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</si>
  <si>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</si>
  <si>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</si>
  <si>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</si>
  <si>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</si>
  <si>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</si>
  <si>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</si>
  <si>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</si>
  <si>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</si>
  <si>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</si>
  <si>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</si>
  <si>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</si>
  <si>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</si>
  <si>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</si>
  <si>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</si>
  <si>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</si>
  <si>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</si>
  <si>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</si>
  <si>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</si>
  <si>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</si>
  <si>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</si>
  <si>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</si>
  <si>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</si>
  <si>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</si>
  <si>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</si>
  <si>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</si>
  <si>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</si>
  <si>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</si>
  <si>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</si>
  <si>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</si>
  <si>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</si>
  <si>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</si>
  <si>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</si>
  <si>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</si>
  <si>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</si>
  <si>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</si>
  <si>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</si>
  <si>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</si>
  <si>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</si>
  <si>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</si>
  <si>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</si>
  <si>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</si>
  <si>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</si>
  <si>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</si>
  <si>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</si>
  <si>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</si>
  <si>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</si>
  <si>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</si>
  <si>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</si>
  <si>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</si>
  <si>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</si>
  <si>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</si>
  <si>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</si>
  <si>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</si>
  <si>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</si>
  <si>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</si>
  <si>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</si>
  <si>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</si>
  <si>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</si>
  <si>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</si>
  <si>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</si>
  <si>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</si>
  <si>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</si>
  <si>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</si>
  <si>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</si>
  <si>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</si>
  <si>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</si>
  <si>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</si>
  <si>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</si>
  <si>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</si>
  <si>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</si>
  <si>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</si>
  <si>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</si>
  <si>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</si>
  <si>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</si>
  <si>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</si>
  <si>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</si>
  <si>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</si>
  <si>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</si>
  <si>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</si>
  <si>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</si>
  <si>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</si>
  <si>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</si>
  <si>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</si>
  <si>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</si>
  <si>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</si>
  <si>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</si>
  <si>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</si>
  <si>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</si>
  <si>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</si>
  <si>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</si>
  <si>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</si>
  <si>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</si>
  <si>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</si>
  <si>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</si>
  <si>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</si>
  <si>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</si>
  <si>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</si>
  <si>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</si>
  <si>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</si>
  <si>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</si>
  <si>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</si>
  <si>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</si>
  <si>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</si>
  <si>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</si>
  <si>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</si>
  <si>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</si>
  <si>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</si>
  <si>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</si>
  <si>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</si>
  <si>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</si>
  <si>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</si>
  <si>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</si>
  <si>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</si>
  <si>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</si>
  <si>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</si>
  <si>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</si>
  <si>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</si>
  <si>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</si>
  <si>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</si>
  <si>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</si>
  <si>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</si>
  <si>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</si>
  <si>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</si>
  <si>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</si>
  <si>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</si>
  <si>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</si>
  <si>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</si>
  <si>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</si>
  <si>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</si>
  <si>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</si>
  <si>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</si>
  <si>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</si>
  <si>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</si>
  <si>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</si>
  <si>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</si>
  <si>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</si>
  <si>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</si>
  <si>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</si>
  <si>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</si>
  <si>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</si>
  <si>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</si>
  <si>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</si>
  <si>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</si>
  <si>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</si>
  <si>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</si>
  <si>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</si>
  <si>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</si>
  <si>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</si>
  <si>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</si>
  <si>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</si>
  <si>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</si>
  <si>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</si>
  <si>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</si>
  <si>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</si>
  <si>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</si>
  <si>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</si>
  <si>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</si>
  <si>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</si>
  <si>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</si>
  <si>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</si>
  <si>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</si>
  <si>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</si>
  <si>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</si>
  <si>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</si>
  <si>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</si>
  <si>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</si>
  <si>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</si>
  <si>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</si>
  <si>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</si>
  <si>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</si>
  <si>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</si>
  <si>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</si>
  <si>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</si>
  <si>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</si>
  <si>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</si>
  <si>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</si>
  <si>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</si>
  <si>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</si>
  <si>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</si>
  <si>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</si>
  <si>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</si>
  <si>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</si>
  <si>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</si>
  <si>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</si>
  <si>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</si>
  <si>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</si>
  <si>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</si>
  <si>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</si>
  <si>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</si>
  <si>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</si>
  <si>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</si>
  <si>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</si>
  <si>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</si>
  <si>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</si>
  <si>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</si>
  <si>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</si>
  <si>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</si>
  <si>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</si>
  <si>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</si>
  <si>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</si>
  <si>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</si>
  <si>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</si>
  <si>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</si>
  <si>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</si>
  <si>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</si>
  <si>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</si>
  <si>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</si>
  <si>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</si>
  <si>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</si>
  <si>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</si>
  <si>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</si>
  <si>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</si>
  <si>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</si>
  <si>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</si>
  <si>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</si>
  <si>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</si>
  <si>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</si>
  <si>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</si>
  <si>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</si>
  <si>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</si>
  <si>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</si>
  <si>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</si>
  <si>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</si>
  <si>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</si>
  <si>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</si>
  <si>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</si>
  <si>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</si>
  <si>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</si>
  <si>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</si>
  <si>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</si>
  <si>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</si>
  <si>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</si>
  <si>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</si>
  <si>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</si>
  <si>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</si>
  <si>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</si>
  <si>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</si>
  <si>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</si>
  <si>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</si>
  <si>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</si>
  <si>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</si>
  <si>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</si>
  <si>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</si>
  <si>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</si>
  <si>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</si>
  <si>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</si>
  <si>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</si>
  <si>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</si>
  <si>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</si>
  <si>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</si>
  <si>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</si>
  <si>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</si>
  <si>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</si>
  <si>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</si>
  <si>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</si>
  <si>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</si>
  <si>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</si>
  <si>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</si>
  <si>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</si>
  <si>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</si>
  <si>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</si>
  <si>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</si>
  <si>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</si>
  <si>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</si>
  <si>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</si>
  <si>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</si>
  <si>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</si>
  <si>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</si>
  <si>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</si>
  <si>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</si>
  <si>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</si>
  <si>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</si>
  <si>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</si>
  <si>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</si>
  <si>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</si>
  <si>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</si>
  <si>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</si>
  <si>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</si>
  <si>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</si>
  <si>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</si>
  <si>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</si>
  <si>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</si>
  <si>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</si>
  <si>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</si>
  <si>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</si>
  <si>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</si>
  <si>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</si>
  <si>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</si>
  <si>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</si>
  <si>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</si>
  <si>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</si>
  <si>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</si>
  <si>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</si>
  <si>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</si>
  <si>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</si>
  <si>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</si>
  <si>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</si>
  <si>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</si>
  <si>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</si>
  <si>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</si>
  <si>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</si>
  <si>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</si>
  <si>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</si>
  <si>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</si>
  <si>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</si>
  <si>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</si>
  <si>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</si>
  <si>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</si>
  <si>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</si>
  <si>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</si>
  <si>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</si>
  <si>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</si>
  <si>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</si>
  <si>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</si>
  <si>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</si>
  <si>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</si>
  <si>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</si>
  <si>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</si>
  <si>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</si>
  <si>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</si>
  <si>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</si>
  <si>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</si>
  <si>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</si>
  <si>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</si>
  <si>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</si>
  <si>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</si>
  <si>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</si>
  <si>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</si>
  <si>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</si>
  <si>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</si>
  <si>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</si>
  <si>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</si>
  <si>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</si>
  <si>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</si>
  <si>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</si>
  <si>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</si>
  <si>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</si>
  <si>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</si>
  <si>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</si>
  <si>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</si>
  <si>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</si>
  <si>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</si>
  <si>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</si>
  <si>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</si>
  <si>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</si>
  <si>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</si>
  <si>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</si>
  <si>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</si>
  <si>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</si>
  <si>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</si>
  <si>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</si>
  <si>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</si>
  <si>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</si>
  <si>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</si>
  <si>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</si>
  <si>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</si>
  <si>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</si>
  <si>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</si>
  <si>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</si>
  <si>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</si>
  <si>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</si>
  <si>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</si>
  <si>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</si>
  <si>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</si>
  <si>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</si>
  <si>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</si>
  <si>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</si>
  <si>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</si>
  <si>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</si>
  <si>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</si>
  <si>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</si>
  <si>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</si>
  <si>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</si>
  <si>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</si>
  <si>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</si>
  <si>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</si>
  <si>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</si>
  <si>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</si>
  <si>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</si>
  <si>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</si>
  <si>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</si>
  <si>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</si>
  <si>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</si>
  <si>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</si>
  <si>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</si>
  <si>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</si>
  <si>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</si>
  <si>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</si>
  <si>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</si>
  <si>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</si>
  <si>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</si>
  <si>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</si>
  <si>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</si>
  <si>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</si>
  <si>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</si>
  <si>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</si>
  <si>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</si>
  <si>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</si>
  <si>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</si>
  <si>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</si>
  <si>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</si>
  <si>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</si>
  <si>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</si>
  <si>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</si>
  <si>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</si>
  <si>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</si>
  <si>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</si>
  <si>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</si>
  <si>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</si>
  <si>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</si>
  <si>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</si>
  <si>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</si>
  <si>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</si>
  <si>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</si>
  <si>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</si>
  <si>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</si>
  <si>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</si>
  <si>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</si>
  <si>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</si>
  <si>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</si>
  <si>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</si>
  <si>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</si>
  <si>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</si>
  <si>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</si>
  <si>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</si>
  <si>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</si>
  <si>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</si>
  <si>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</si>
  <si>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</si>
  <si>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</si>
  <si>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</si>
  <si>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</si>
  <si>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</si>
  <si>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</si>
  <si>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</si>
  <si>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</si>
  <si>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</si>
  <si>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</si>
  <si>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</si>
  <si>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</si>
  <si>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</si>
  <si>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</si>
  <si>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</si>
  <si>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</si>
  <si>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</si>
  <si>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</si>
  <si>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</si>
  <si>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</si>
  <si>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</si>
  <si>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</si>
  <si>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</si>
  <si>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</si>
  <si>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</si>
  <si>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</si>
  <si>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</si>
  <si>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</si>
  <si>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</si>
  <si>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</si>
  <si>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</si>
  <si>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</si>
  <si>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</si>
  <si>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</si>
  <si>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</si>
  <si>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</si>
  <si>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</si>
  <si>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</si>
  <si>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</si>
  <si>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</si>
  <si>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</si>
  <si>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</si>
  <si>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</si>
  <si>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</si>
  <si>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</si>
  <si>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</si>
  <si>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</si>
  <si>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</si>
  <si>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</si>
  <si>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</si>
  <si>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</si>
  <si>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</si>
  <si>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</si>
  <si>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</si>
  <si>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</si>
  <si>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</si>
  <si>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</si>
  <si>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</si>
  <si>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</si>
  <si>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</si>
  <si>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</si>
  <si>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</si>
  <si>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</si>
  <si>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</si>
  <si>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</si>
  <si>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</si>
  <si>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</si>
  <si>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</si>
  <si>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</si>
  <si>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</si>
  <si>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</si>
  <si>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</si>
  <si>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</si>
  <si>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</si>
  <si>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</si>
  <si>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</si>
  <si>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</si>
  <si>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</si>
  <si>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</si>
  <si>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</si>
  <si>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</si>
  <si>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</si>
  <si>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</si>
  <si>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</si>
  <si>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</si>
  <si>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</si>
  <si>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</si>
  <si>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</si>
  <si>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</si>
  <si>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</si>
  <si>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</si>
  <si>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</si>
  <si>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</si>
  <si>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</si>
  <si>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</si>
  <si>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</si>
  <si>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</si>
  <si>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</si>
  <si>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</si>
  <si>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</si>
  <si>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</si>
  <si>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</si>
  <si>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</si>
  <si>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</si>
  <si>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</si>
  <si>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</si>
  <si>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</si>
  <si>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</si>
  <si>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</si>
  <si>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</si>
  <si>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</si>
  <si>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</si>
  <si>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</si>
  <si>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</si>
  <si>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</si>
  <si>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</si>
  <si>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</si>
  <si>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</si>
  <si>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</si>
  <si>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</si>
  <si>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</si>
  <si>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</si>
  <si>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</si>
  <si>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</si>
  <si>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</si>
  <si>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</si>
  <si>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</si>
  <si>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</si>
  <si>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</si>
  <si>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</si>
  <si>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</si>
  <si>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</si>
  <si>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</si>
  <si>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</si>
  <si>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</si>
  <si>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</si>
  <si>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</si>
  <si>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</si>
  <si>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</si>
  <si>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</si>
  <si>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</si>
  <si>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</si>
  <si>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</si>
  <si>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</si>
  <si>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</si>
  <si>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</si>
  <si>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</si>
  <si>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</si>
  <si>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</si>
  <si>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</si>
  <si>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</si>
  <si>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</si>
  <si>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</si>
  <si>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</si>
  <si>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</si>
  <si>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</si>
  <si>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</si>
  <si>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</si>
  <si>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</si>
  <si>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</si>
  <si>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</si>
  <si>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</si>
  <si>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</si>
  <si>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</si>
  <si>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</si>
  <si>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</si>
  <si>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</si>
  <si>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</si>
  <si>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</si>
  <si>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</si>
  <si>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</si>
  <si>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</si>
  <si>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</si>
  <si>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</si>
  <si>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</si>
  <si>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</si>
  <si>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</si>
  <si>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</si>
  <si>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</si>
  <si>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</si>
  <si>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</si>
  <si>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</si>
  <si>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</si>
  <si>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</si>
  <si>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</si>
  <si>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</si>
  <si>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</si>
  <si>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</si>
  <si>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</si>
  <si>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</si>
  <si>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</si>
  <si>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</si>
  <si>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</si>
  <si>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</si>
  <si>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</si>
  <si>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</si>
  <si>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</si>
  <si>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</si>
  <si>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</si>
  <si>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</si>
  <si>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</si>
  <si>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</si>
  <si>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</si>
  <si>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</si>
  <si>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</si>
  <si>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</si>
  <si>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</si>
  <si>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</si>
  <si>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</si>
  <si>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</si>
  <si>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</si>
  <si>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</si>
  <si>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</si>
  <si>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</si>
  <si>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</si>
  <si>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</si>
  <si>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</si>
  <si>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</si>
  <si>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</si>
  <si>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</si>
  <si>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</si>
  <si>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</si>
  <si>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</si>
  <si>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</si>
  <si>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</si>
  <si>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</si>
  <si>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</si>
  <si>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</si>
  <si>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</si>
  <si>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</si>
  <si>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</si>
  <si>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</si>
  <si>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</si>
  <si>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</si>
  <si>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</si>
  <si>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</si>
  <si>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</si>
  <si>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</si>
  <si>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</si>
  <si>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</si>
  <si>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</si>
  <si>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</si>
  <si>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</si>
  <si>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</si>
  <si>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</si>
  <si>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</si>
  <si>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</si>
  <si>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</si>
  <si>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</si>
  <si>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</si>
  <si>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</si>
  <si>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</si>
  <si>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</si>
  <si>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</si>
  <si>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</si>
  <si>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</si>
  <si>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</si>
  <si>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</si>
  <si>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</si>
  <si>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</si>
  <si>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</si>
  <si>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</si>
  <si>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</si>
  <si>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</si>
  <si>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</si>
  <si>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</si>
  <si>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</si>
  <si>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</si>
  <si>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</si>
  <si>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</si>
  <si>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</si>
  <si>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</si>
  <si>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</si>
  <si>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</si>
  <si>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</si>
  <si>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</si>
  <si>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</si>
  <si>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</si>
  <si>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</si>
  <si>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</si>
  <si>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</si>
  <si>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</si>
  <si>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</si>
  <si>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</si>
  <si>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</si>
  <si>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</si>
  <si>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</si>
  <si>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</si>
  <si>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</si>
  <si>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</si>
  <si>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</si>
  <si>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</si>
  <si>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</si>
  <si>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</si>
  <si>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</si>
  <si>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</si>
  <si>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</si>
  <si>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</si>
  <si>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</si>
  <si>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</si>
  <si>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</si>
  <si>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</si>
  <si>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</si>
  <si>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</si>
  <si>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</si>
  <si>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</si>
  <si>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</si>
  <si>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</si>
  <si>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</si>
  <si>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</si>
  <si>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</si>
  <si>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</si>
  <si>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</si>
  <si>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</si>
  <si>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</si>
  <si>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</si>
  <si>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</si>
  <si>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</si>
  <si>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</si>
  <si>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</si>
  <si>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</si>
  <si>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</si>
  <si>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</si>
  <si>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</si>
  <si>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</si>
  <si>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</si>
  <si>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</si>
  <si>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</si>
  <si>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</si>
  <si>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</si>
  <si>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</si>
  <si>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</si>
  <si>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</si>
  <si>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</si>
  <si>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</si>
  <si>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</si>
  <si>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</si>
  <si>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</si>
  <si>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</si>
  <si>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</si>
  <si>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</si>
  <si>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</si>
  <si>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</si>
  <si>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</si>
  <si>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</si>
  <si>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</si>
  <si>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</si>
  <si>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</si>
  <si>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</si>
  <si>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</si>
  <si>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</si>
  <si>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</si>
  <si>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</si>
  <si>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</si>
  <si>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</si>
  <si>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</si>
  <si>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</si>
  <si>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</si>
  <si>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</si>
  <si>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</si>
  <si>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</si>
  <si>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</si>
  <si>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</si>
  <si>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</si>
  <si>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</si>
  <si>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</si>
  <si>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</si>
  <si>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</si>
  <si>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</si>
  <si>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</si>
  <si>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</si>
  <si>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</si>
  <si>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</si>
  <si>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</si>
  <si>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</si>
  <si>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</si>
  <si>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</si>
  <si>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</si>
  <si>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</si>
  <si>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</si>
  <si>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</si>
  <si>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</si>
  <si>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</si>
  <si>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</si>
  <si>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</si>
  <si>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</si>
  <si>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</si>
  <si>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</si>
  <si>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</si>
  <si>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</si>
  <si>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</si>
  <si>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</si>
  <si>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</si>
  <si>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</si>
  <si>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</si>
  <si>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</si>
  <si>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</si>
  <si>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</si>
  <si>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</si>
  <si>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</si>
  <si>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</si>
  <si>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</si>
  <si>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</si>
  <si>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</si>
  <si>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</si>
  <si>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</si>
  <si>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</si>
  <si>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</si>
  <si>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</si>
  <si>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</si>
  <si>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</si>
  <si>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</si>
  <si>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</si>
  <si>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</si>
  <si>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</si>
  <si>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</si>
  <si>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</si>
  <si>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</si>
  <si>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</si>
  <si>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</si>
  <si>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</si>
  <si>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</si>
  <si>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</si>
  <si>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</si>
  <si>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</si>
  <si>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</si>
  <si>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</si>
  <si>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</si>
  <si>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</si>
  <si>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</si>
  <si>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</si>
  <si>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</si>
  <si>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</si>
  <si>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</si>
  <si>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</si>
  <si>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</si>
  <si>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</si>
  <si>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</si>
  <si>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</si>
  <si>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</si>
  <si>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</si>
  <si>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</si>
  <si>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</si>
  <si>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</si>
  <si>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</si>
  <si>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</si>
  <si>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</si>
  <si>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</si>
  <si>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</si>
  <si>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</si>
  <si>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</si>
  <si>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</si>
  <si>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</si>
  <si>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</si>
  <si>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</si>
  <si>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</si>
  <si>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</si>
  <si>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</si>
  <si>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</si>
  <si>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</si>
  <si>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</si>
  <si>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</si>
  <si>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</si>
  <si>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</si>
  <si>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</si>
  <si>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</si>
  <si>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</si>
  <si>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</si>
  <si>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</si>
  <si>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</si>
  <si>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</si>
  <si>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</si>
  <si>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</si>
  <si>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</si>
  <si>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</si>
  <si>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</si>
  <si>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</si>
  <si>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</si>
  <si>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</si>
  <si>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</si>
  <si>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</si>
  <si>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</si>
  <si>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</si>
  <si>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</si>
  <si>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</si>
  <si>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</si>
  <si>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</si>
  <si>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</si>
  <si>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</si>
  <si>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</si>
  <si>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</si>
  <si>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</si>
  <si>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</si>
  <si>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</si>
  <si>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</si>
  <si>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</si>
  <si>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</si>
  <si>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</si>
  <si>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</si>
  <si>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</si>
  <si>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</si>
  <si>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</si>
  <si>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</si>
  <si>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</si>
  <si>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</si>
  <si>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</si>
  <si>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</si>
  <si>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</si>
  <si>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</si>
  <si>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</si>
  <si>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</si>
  <si>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</si>
  <si>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</si>
  <si>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</si>
  <si>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</si>
  <si>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</si>
  <si>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</si>
  <si>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</si>
  <si>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</si>
  <si>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</si>
  <si>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</si>
  <si>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</si>
  <si>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</si>
  <si>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</si>
  <si>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</si>
  <si>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</si>
  <si>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</si>
  <si>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</si>
  <si>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</si>
  <si>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</si>
  <si>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</si>
  <si>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</si>
  <si>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</si>
  <si>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</si>
  <si>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</si>
  <si>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</si>
  <si>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</si>
  <si>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</si>
  <si>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</si>
  <si>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</si>
  <si>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</si>
  <si>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</si>
  <si>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</si>
  <si>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</si>
  <si>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</si>
  <si>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</si>
  <si>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</si>
  <si>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</si>
  <si>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</si>
  <si>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</si>
  <si>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</si>
  <si>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</si>
  <si>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</si>
  <si>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</si>
  <si>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</si>
  <si>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</si>
  <si>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</si>
  <si>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</si>
  <si>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</si>
  <si>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</si>
  <si>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</si>
  <si>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</si>
  <si>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</si>
  <si>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</si>
  <si>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</si>
  <si>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</si>
  <si>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</si>
  <si>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</si>
  <si>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</si>
  <si>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</si>
  <si>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</si>
  <si>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</si>
  <si>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</si>
  <si>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</si>
  <si>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</si>
  <si>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</si>
  <si>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</si>
  <si>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</si>
  <si>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</si>
  <si>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</si>
  <si>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</si>
  <si>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</si>
  <si>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</si>
  <si>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</si>
  <si>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</si>
  <si>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</si>
  <si>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</si>
  <si>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</si>
  <si>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</si>
  <si>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</si>
  <si>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</si>
  <si>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</si>
  <si>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</si>
  <si>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</si>
  <si>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</si>
  <si>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</si>
  <si>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</si>
  <si>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</si>
  <si>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</si>
  <si>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</si>
  <si>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</si>
  <si>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</si>
  <si>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</si>
  <si>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</si>
  <si>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</si>
  <si>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</si>
  <si>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</si>
  <si>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</si>
  <si>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</si>
  <si>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</si>
  <si>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</si>
  <si>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</si>
  <si>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</si>
  <si>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</si>
  <si>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</si>
  <si>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</si>
  <si>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</si>
  <si>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</si>
  <si>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</si>
  <si>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</si>
  <si>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</si>
  <si>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</si>
  <si>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</si>
  <si>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</si>
  <si>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</si>
  <si>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</si>
  <si>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</si>
  <si>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</si>
  <si>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</si>
  <si>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</si>
  <si>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</si>
  <si>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</si>
  <si>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</si>
  <si>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</si>
  <si>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</si>
  <si>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</si>
  <si>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</si>
  <si>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</si>
  <si>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</si>
  <si>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</si>
  <si>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</si>
  <si>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</si>
  <si>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</si>
  <si>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</si>
  <si>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</si>
  <si>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</si>
  <si>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</si>
  <si>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</si>
  <si>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</si>
  <si>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</si>
  <si>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</si>
  <si>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</si>
  <si>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</si>
  <si>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</si>
  <si>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</si>
  <si>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</si>
  <si>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</si>
  <si>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</si>
  <si>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</si>
  <si>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</si>
  <si>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</si>
  <si>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</si>
  <si>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</si>
  <si>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</si>
  <si>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</si>
  <si>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</si>
  <si>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</si>
  <si>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</si>
  <si>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</si>
  <si>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</si>
  <si>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</si>
  <si>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</si>
  <si>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</si>
  <si>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</si>
  <si>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</si>
  <si>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</si>
  <si>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</si>
  <si>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</si>
  <si>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</si>
  <si>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</si>
  <si>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</si>
  <si>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</si>
  <si>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</si>
  <si>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</si>
  <si>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</si>
  <si>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</si>
  <si>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</si>
  <si>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</si>
  <si>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</si>
  <si>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</si>
  <si>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</si>
  <si>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</si>
  <si>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</si>
  <si>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</si>
  <si>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</si>
  <si>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</si>
  <si>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</si>
  <si>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</si>
  <si>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</si>
  <si>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</si>
  <si>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</si>
  <si>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</si>
  <si>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</si>
  <si>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</si>
  <si>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</si>
  <si>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</si>
  <si>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</si>
  <si>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</si>
  <si>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</si>
  <si>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</si>
  <si>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</si>
  <si>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</si>
  <si>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</si>
  <si>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</si>
  <si>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</si>
  <si>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</si>
  <si>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</si>
  <si>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</si>
  <si>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</si>
  <si>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</si>
  <si>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</si>
  <si>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</si>
  <si>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</si>
  <si>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</si>
  <si>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</si>
  <si>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</si>
  <si>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</si>
  <si>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</si>
  <si>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</si>
  <si>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</si>
  <si>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</si>
  <si>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</si>
  <si>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</si>
  <si>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</si>
  <si>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</si>
  <si>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</si>
  <si>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</si>
  <si>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</si>
  <si>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</si>
  <si>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</si>
  <si>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</si>
  <si>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</si>
  <si>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</si>
  <si>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</si>
  <si>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</si>
  <si>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</si>
  <si>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</si>
  <si>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</si>
  <si>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</si>
  <si>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</si>
  <si>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</si>
  <si>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</si>
  <si>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</si>
  <si>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</si>
  <si>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</si>
  <si>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</si>
  <si>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</si>
  <si>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</si>
  <si>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</si>
  <si>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</si>
  <si>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</si>
  <si>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</si>
  <si>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</si>
  <si>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</si>
  <si>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</si>
  <si>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</si>
  <si>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</si>
  <si>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</si>
  <si>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</si>
  <si>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</si>
  <si>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</si>
  <si>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</si>
  <si>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</si>
  <si>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</si>
  <si>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</si>
  <si>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</si>
  <si>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</si>
  <si>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</si>
  <si>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</si>
  <si>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</si>
  <si>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</si>
  <si>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</si>
  <si>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</si>
  <si>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</si>
  <si>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</si>
  <si>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</si>
  <si>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</si>
  <si>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</si>
  <si>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</si>
  <si>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</si>
  <si>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</si>
  <si>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</si>
  <si>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</si>
  <si>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</si>
  <si>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</si>
  <si>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</si>
  <si>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</si>
  <si>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</si>
  <si>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</si>
  <si>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</si>
  <si>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</si>
  <si>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</si>
  <si>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</si>
  <si>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</si>
  <si>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</si>
  <si>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</si>
  <si>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</si>
  <si>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</si>
  <si>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</si>
  <si>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</si>
  <si>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</si>
  <si>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</si>
  <si>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</si>
  <si>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</si>
  <si>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</si>
  <si>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</si>
  <si>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</si>
  <si>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</si>
  <si>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</si>
  <si>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</si>
  <si>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</si>
  <si>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</si>
  <si>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</si>
  <si>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</si>
  <si>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</si>
  <si>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</si>
  <si>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</si>
  <si>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</si>
  <si>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</si>
  <si>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</si>
  <si>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</si>
  <si>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</si>
  <si>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</si>
  <si>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</si>
  <si>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</si>
  <si>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</si>
  <si>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</si>
  <si>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</si>
  <si>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</si>
  <si>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</si>
  <si>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</si>
  <si>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</si>
  <si>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</si>
  <si>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</si>
  <si>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</si>
  <si>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</si>
  <si>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</si>
  <si>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</si>
  <si>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</si>
  <si>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</si>
  <si>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</si>
  <si>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</si>
  <si>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</si>
  <si>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</si>
  <si>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</si>
  <si>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</si>
  <si>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</si>
  <si>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</si>
  <si>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</si>
  <si>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</si>
  <si>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</si>
  <si>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</si>
  <si>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</si>
  <si>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</si>
  <si>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</si>
  <si>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</si>
  <si>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</si>
  <si>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</si>
  <si>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</si>
  <si>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</si>
  <si>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</si>
  <si>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</si>
  <si>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</si>
  <si>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</si>
  <si>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</si>
  <si>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</si>
  <si>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</si>
  <si>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</si>
  <si>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</si>
  <si>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</si>
  <si>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</si>
  <si>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</si>
  <si>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</si>
  <si>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</si>
  <si>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</si>
  <si>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</si>
  <si>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</si>
  <si>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</si>
  <si>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</si>
  <si>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</si>
  <si>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</si>
  <si>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</si>
  <si>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</si>
  <si>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</si>
  <si>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</si>
  <si>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</si>
  <si>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</si>
  <si>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</si>
  <si>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</si>
  <si>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</si>
  <si>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</si>
  <si>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</si>
  <si>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</si>
  <si>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</si>
  <si>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</si>
  <si>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</si>
  <si>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</si>
  <si>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</si>
  <si>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</si>
  <si>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</si>
  <si>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</si>
  <si>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</si>
  <si>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</si>
  <si>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</si>
  <si>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</si>
  <si>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</si>
  <si>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</si>
  <si>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</si>
  <si>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</si>
  <si>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</si>
  <si>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</si>
  <si>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</si>
  <si>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</si>
  <si>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</si>
  <si>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</si>
  <si>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</si>
  <si>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</si>
  <si>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</si>
  <si>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</si>
  <si>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</si>
  <si>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</si>
  <si>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</si>
  <si>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</si>
  <si>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</si>
  <si>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</si>
  <si>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</si>
  <si>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</si>
  <si>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</si>
  <si>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</si>
  <si>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</si>
  <si>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</si>
  <si>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</si>
  <si>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</si>
  <si>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</si>
  <si>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</si>
  <si>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</si>
  <si>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</si>
  <si>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</si>
  <si>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</si>
  <si>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</si>
  <si>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</si>
  <si>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</si>
  <si>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</si>
  <si>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</si>
  <si>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</si>
  <si>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</si>
  <si>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</si>
  <si>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</si>
  <si>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</si>
  <si>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</si>
  <si>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</si>
  <si>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</si>
  <si>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</si>
  <si>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</si>
  <si>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</si>
  <si>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</si>
  <si>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</si>
  <si>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</si>
  <si>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</si>
  <si>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</si>
  <si>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</si>
  <si>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</si>
  <si>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</si>
  <si>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</si>
  <si>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</si>
  <si>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</si>
  <si>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</si>
  <si>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</si>
  <si>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</si>
  <si>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</si>
  <si>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</si>
  <si>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</si>
  <si>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</si>
  <si>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</si>
  <si>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</si>
  <si>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</si>
  <si>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</si>
  <si>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</si>
  <si>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</si>
  <si>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</si>
  <si>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</si>
  <si>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</si>
  <si>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</si>
  <si>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</si>
  <si>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</si>
  <si>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</si>
  <si>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</si>
  <si>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</si>
  <si>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</si>
  <si>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</si>
  <si>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</si>
  <si>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</si>
  <si>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</si>
  <si>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</si>
  <si>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</si>
  <si>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</si>
  <si>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</si>
  <si>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</si>
  <si>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</si>
  <si>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</si>
  <si>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</si>
  <si>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</si>
  <si>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</si>
  <si>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</si>
  <si>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</si>
  <si>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</si>
  <si>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</si>
  <si>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</si>
  <si>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</si>
  <si>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</si>
  <si>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</si>
  <si>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</si>
  <si>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</si>
  <si>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</si>
  <si>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</si>
  <si>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</si>
  <si>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</si>
  <si>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</si>
  <si>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</si>
  <si>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</si>
  <si>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</si>
  <si>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</si>
  <si>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</si>
  <si>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</si>
  <si>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</si>
  <si>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</si>
  <si>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</si>
  <si>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</si>
  <si>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</si>
  <si>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</si>
  <si>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</si>
  <si>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</si>
  <si>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</si>
  <si>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</si>
  <si>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</si>
  <si>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</si>
  <si>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</si>
  <si>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</si>
  <si>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</si>
  <si>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</si>
  <si>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</si>
  <si>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</si>
  <si>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</si>
  <si>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</si>
  <si>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</si>
  <si>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</si>
  <si>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</si>
  <si>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</si>
  <si>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</si>
  <si>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</si>
  <si>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</si>
  <si>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</si>
  <si>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</si>
  <si>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</si>
  <si>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</si>
  <si>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</si>
  <si>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</si>
  <si>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</si>
  <si>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</si>
  <si>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</si>
  <si>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</si>
  <si>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</si>
  <si>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</si>
  <si>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</si>
  <si>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</si>
  <si>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</si>
  <si>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</si>
  <si>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</si>
  <si>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</si>
  <si>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</si>
  <si>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</si>
  <si>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</si>
  <si>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</si>
  <si>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</si>
  <si>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</si>
  <si>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</si>
  <si>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</si>
  <si>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</si>
  <si>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</si>
  <si>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</si>
  <si>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</si>
  <si>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</si>
  <si>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</si>
  <si>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</si>
  <si>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</si>
  <si>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</si>
  <si>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</si>
  <si>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</si>
  <si>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</si>
  <si>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</si>
  <si>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</si>
  <si>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</si>
  <si>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</si>
  <si>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</si>
  <si>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</si>
  <si>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</si>
  <si>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</si>
  <si>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</si>
  <si>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</si>
  <si>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</si>
  <si>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</si>
  <si>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</si>
  <si>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</si>
  <si>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</si>
  <si>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</si>
  <si>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</si>
  <si>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</si>
  <si>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</si>
  <si>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</si>
  <si>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</si>
  <si>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</si>
  <si>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</si>
  <si>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</si>
  <si>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</si>
  <si>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</si>
  <si>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</si>
  <si>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</si>
  <si>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</si>
  <si>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</si>
  <si>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</si>
  <si>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</si>
  <si>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</si>
  <si>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</si>
  <si>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</si>
  <si>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</si>
  <si>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</si>
  <si>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</si>
  <si>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</si>
  <si>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</si>
  <si>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</si>
  <si>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</si>
  <si>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</si>
  <si>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</si>
  <si>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</si>
  <si>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</si>
  <si>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</si>
  <si>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</si>
  <si>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</si>
  <si>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</si>
  <si>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</si>
  <si>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</si>
  <si>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</si>
  <si>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</si>
  <si>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</si>
  <si>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</si>
  <si>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</si>
  <si>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</si>
  <si>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</si>
  <si>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</si>
  <si>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</si>
  <si>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</si>
  <si>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</si>
  <si>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</si>
  <si>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</si>
  <si>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</si>
  <si>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</si>
  <si>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</si>
  <si>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</si>
  <si>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</si>
  <si>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</si>
  <si>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</si>
  <si>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</si>
  <si>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</si>
  <si>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</si>
  <si>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</si>
  <si>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</si>
  <si>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</si>
  <si>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</si>
  <si>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</si>
  <si>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</si>
  <si>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</si>
  <si>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</si>
  <si>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</si>
  <si>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</si>
  <si>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</si>
  <si>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</si>
  <si>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</si>
  <si>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</si>
  <si>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</si>
  <si>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</si>
  <si>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</si>
  <si>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</si>
  <si>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</si>
  <si>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</si>
  <si>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</si>
  <si>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</si>
  <si>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</si>
  <si>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</si>
  <si>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</si>
  <si>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</si>
  <si>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</si>
  <si>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</si>
  <si>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</si>
  <si>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</si>
  <si>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</si>
  <si>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</si>
  <si>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</si>
  <si>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</si>
  <si>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</si>
  <si>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</si>
  <si>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</si>
  <si>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</si>
  <si>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</si>
  <si>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</si>
  <si>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</si>
  <si>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</si>
  <si>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</si>
  <si>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</si>
  <si>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</si>
  <si>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</si>
  <si>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</si>
  <si>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</si>
  <si>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</si>
  <si>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</si>
  <si>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</si>
  <si>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</si>
  <si>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</si>
  <si>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</si>
  <si>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</si>
  <si>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</si>
  <si>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</si>
  <si>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</si>
  <si>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</si>
  <si>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</si>
  <si>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</si>
  <si>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</si>
  <si>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</si>
  <si>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</si>
  <si>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</si>
  <si>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</si>
  <si>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</si>
  <si>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</si>
  <si>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</si>
  <si>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</si>
  <si>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</si>
  <si>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</si>
  <si>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</si>
  <si>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</si>
  <si>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</si>
  <si>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</si>
  <si>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</si>
  <si>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</si>
  <si>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</si>
  <si>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</si>
  <si>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</si>
  <si>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</si>
  <si>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</si>
  <si>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</si>
  <si>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</si>
  <si>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</si>
  <si>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</si>
  <si>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</si>
  <si>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</si>
  <si>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</si>
  <si>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</si>
  <si>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</si>
  <si>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</si>
  <si>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</si>
  <si>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</si>
  <si>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</si>
  <si>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</si>
  <si>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</si>
  <si>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</si>
  <si>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</si>
  <si>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</si>
  <si>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</si>
  <si>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</si>
  <si>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</si>
  <si>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</si>
  <si>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</si>
  <si>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</si>
  <si>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</si>
  <si>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</si>
  <si>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</si>
  <si>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</si>
  <si>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</si>
  <si>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</si>
  <si>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</si>
  <si>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</si>
  <si>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</si>
  <si>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</si>
  <si>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</si>
  <si>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</si>
  <si>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</si>
  <si>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</si>
  <si>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</si>
  <si>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</si>
  <si>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</si>
  <si>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</si>
  <si>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</si>
  <si>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</si>
  <si>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</si>
  <si>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</si>
  <si>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</si>
  <si>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</si>
  <si>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</si>
  <si>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</si>
  <si>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</si>
  <si>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</si>
  <si>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</si>
  <si>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</si>
  <si>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</si>
  <si>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</si>
  <si>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</si>
  <si>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</si>
  <si>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</si>
  <si>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</si>
  <si>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</si>
  <si>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</si>
  <si>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</si>
  <si>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</si>
  <si>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</si>
  <si>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</si>
  <si>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</si>
  <si>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</si>
  <si>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</si>
  <si>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</si>
  <si>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</si>
  <si>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</si>
  <si>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</si>
  <si>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</si>
  <si>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</si>
  <si>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</si>
  <si>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</si>
  <si>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</si>
  <si>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</si>
  <si>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</si>
  <si>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</si>
  <si>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</si>
  <si>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</si>
  <si>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</si>
  <si>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</si>
  <si>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</si>
  <si>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</si>
  <si>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</si>
  <si>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</si>
  <si>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</si>
  <si>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</si>
  <si>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</si>
  <si>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</si>
  <si>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</si>
  <si>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</si>
  <si>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</si>
  <si>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</si>
  <si>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</si>
  <si>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</si>
  <si>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</si>
  <si>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</si>
  <si>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</si>
  <si>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</si>
  <si>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</si>
  <si>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</si>
  <si>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</si>
  <si>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</si>
  <si>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</si>
  <si>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</si>
  <si>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</si>
  <si>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</si>
  <si>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</si>
  <si>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</si>
  <si>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</si>
  <si>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</si>
  <si>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</si>
  <si>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</si>
  <si>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</si>
  <si>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</si>
  <si>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</si>
  <si>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</si>
  <si>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</si>
  <si>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</si>
  <si>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</si>
  <si>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</si>
  <si>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</si>
  <si>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</si>
  <si>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</si>
  <si>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</si>
  <si>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</si>
  <si>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</si>
  <si>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</si>
  <si>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</si>
  <si>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</si>
  <si>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</si>
  <si>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</si>
  <si>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</si>
  <si>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</si>
  <si>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</si>
  <si>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</si>
  <si>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</si>
  <si>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</si>
  <si>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</si>
  <si>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</si>
  <si>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</si>
  <si>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</si>
  <si>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</si>
  <si>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</si>
  <si>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</si>
  <si>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</si>
  <si>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</si>
  <si>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</si>
  <si>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</si>
  <si>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</si>
  <si>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</si>
  <si>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</si>
  <si>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</si>
  <si>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</si>
  <si>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</si>
  <si>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</si>
  <si>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</si>
  <si>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</si>
  <si>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</si>
  <si>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</si>
  <si>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</si>
  <si>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</si>
  <si>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</si>
  <si>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</si>
  <si>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</si>
  <si>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</si>
  <si>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</si>
  <si>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</si>
  <si>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</si>
  <si>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</si>
  <si>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</si>
  <si>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</si>
  <si>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</si>
  <si>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</si>
  <si>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</si>
  <si>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</si>
  <si>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</si>
  <si>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</si>
  <si>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</si>
  <si>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</si>
  <si>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</si>
  <si>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</si>
  <si>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</si>
  <si>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</si>
  <si>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</si>
  <si>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</si>
  <si>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</si>
  <si>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</si>
  <si>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</si>
  <si>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</si>
  <si>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</si>
  <si>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</si>
  <si>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</si>
  <si>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</si>
  <si>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</si>
  <si>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</si>
  <si>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</si>
  <si>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</si>
  <si>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</si>
  <si>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</si>
  <si>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</si>
  <si>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</si>
  <si>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</si>
  <si>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</si>
  <si>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</si>
  <si>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</si>
  <si>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</si>
  <si>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</si>
  <si>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</si>
  <si>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</si>
  <si>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</si>
  <si>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</si>
  <si>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</si>
  <si>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</si>
  <si>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</si>
  <si>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</si>
  <si>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</si>
  <si>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</si>
  <si>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</si>
  <si>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</si>
  <si>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</si>
  <si>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</si>
  <si>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</si>
  <si>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</si>
  <si>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</si>
  <si>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</si>
  <si>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</si>
  <si>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</si>
  <si>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</si>
  <si>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</si>
  <si>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</si>
  <si>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</si>
  <si>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</si>
  <si>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</si>
  <si>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</si>
  <si>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</si>
  <si>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</si>
  <si>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</si>
  <si>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</si>
  <si>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</si>
  <si>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</si>
  <si>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</si>
  <si>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</si>
  <si>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</si>
  <si>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</si>
  <si>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</si>
  <si>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</si>
  <si>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</si>
  <si>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</si>
  <si>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</si>
  <si>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</si>
  <si>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</si>
  <si>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</si>
  <si>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</si>
  <si>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</si>
  <si>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</si>
  <si>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</si>
  <si>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</si>
  <si>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</si>
  <si>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</si>
  <si>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</si>
  <si>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</si>
  <si>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</si>
  <si>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</si>
  <si>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</si>
  <si>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</si>
  <si>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</si>
  <si>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</si>
  <si>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</si>
  <si>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</si>
  <si>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</si>
  <si>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</si>
  <si>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</si>
  <si>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</si>
  <si>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</si>
  <si>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</si>
  <si>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</si>
  <si>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</si>
  <si>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</si>
  <si>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</si>
  <si>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</si>
  <si>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</si>
  <si>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</si>
  <si>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</si>
  <si>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</si>
  <si>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</si>
  <si>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</si>
  <si>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</si>
  <si>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</si>
  <si>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</si>
  <si>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</si>
  <si>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</si>
  <si>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</si>
  <si>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</si>
  <si>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</si>
  <si>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</si>
  <si>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</si>
  <si>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</si>
  <si>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</si>
  <si>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</si>
  <si>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</si>
  <si>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</si>
  <si>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</si>
  <si>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</si>
  <si>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</si>
  <si>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</si>
  <si>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</si>
  <si>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</si>
  <si>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</si>
  <si>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</si>
  <si>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</si>
  <si>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</si>
  <si>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</si>
  <si>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</si>
  <si>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</si>
  <si>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</si>
  <si>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</si>
  <si>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</si>
  <si>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</si>
  <si>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</si>
  <si>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</si>
  <si>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</si>
  <si>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</si>
  <si>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</si>
  <si>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</si>
  <si>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</si>
  <si>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</si>
  <si>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</si>
  <si>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</si>
  <si>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</si>
  <si>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</si>
  <si>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</si>
  <si>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</si>
  <si>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</si>
  <si>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</si>
  <si>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</si>
  <si>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</si>
  <si>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</si>
  <si>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</si>
  <si>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</si>
  <si>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</si>
  <si>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</si>
  <si>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</si>
  <si>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</si>
  <si>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</si>
  <si>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</si>
  <si>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</si>
  <si>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</si>
  <si>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</si>
  <si>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</si>
  <si>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</si>
  <si>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</si>
  <si>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</si>
  <si>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</si>
  <si>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</si>
  <si>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</si>
  <si>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</si>
  <si>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</si>
  <si>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</si>
  <si>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</si>
  <si>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</si>
  <si>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</si>
  <si>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</si>
  <si>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</si>
  <si>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</si>
  <si>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</si>
  <si>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</si>
  <si>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</si>
  <si>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</si>
  <si>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</si>
  <si>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</si>
  <si>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</si>
  <si>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</si>
  <si>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</si>
  <si>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</si>
  <si>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</si>
  <si>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</si>
  <si>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</si>
  <si>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</si>
  <si>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</si>
  <si>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</si>
  <si>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</si>
  <si>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</si>
  <si>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</si>
  <si>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</si>
  <si>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</si>
  <si>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</si>
  <si>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</si>
  <si>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</si>
  <si>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</si>
  <si>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</si>
  <si>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</si>
  <si>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</si>
  <si>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</si>
  <si>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</si>
  <si>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</si>
  <si>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</si>
  <si>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</si>
  <si>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</si>
  <si>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</si>
  <si>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</si>
  <si>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</si>
  <si>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</si>
  <si>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</si>
  <si>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</si>
  <si>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</si>
  <si>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</si>
  <si>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</si>
  <si>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</si>
  <si>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</si>
  <si>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</si>
  <si>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</si>
  <si>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</si>
  <si>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</si>
  <si>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</si>
  <si>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</si>
  <si>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</si>
  <si>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</si>
  <si>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</si>
  <si>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</si>
  <si>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</si>
  <si>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</si>
  <si>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</si>
  <si>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</si>
  <si>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</si>
  <si>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</si>
  <si>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</si>
  <si>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</si>
  <si>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</si>
  <si>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</si>
  <si>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</si>
  <si>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</si>
  <si>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</si>
  <si>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</si>
  <si>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</si>
  <si>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</si>
  <si>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</si>
  <si>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</si>
  <si>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</si>
  <si>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</si>
  <si>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</si>
  <si>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</si>
  <si>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</si>
  <si>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</si>
  <si>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</si>
  <si>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</si>
  <si>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</si>
  <si>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</si>
  <si>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</si>
  <si>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</si>
  <si>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</si>
  <si>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</si>
  <si>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</si>
  <si>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</si>
  <si>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</si>
  <si>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</si>
  <si>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</si>
  <si>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</si>
  <si>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</si>
  <si>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</si>
  <si>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</si>
  <si>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</si>
  <si>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</si>
  <si>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</si>
  <si>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</si>
  <si>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</si>
  <si>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</si>
  <si>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</si>
  <si>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</si>
  <si>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</si>
  <si>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</si>
  <si>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</si>
  <si>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</si>
  <si>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</si>
  <si>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</si>
  <si>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</si>
  <si>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</si>
  <si>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</si>
  <si>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</si>
  <si>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</si>
  <si>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</si>
  <si>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</si>
  <si>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</si>
  <si>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</si>
  <si>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</si>
  <si>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</si>
  <si>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</si>
  <si>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</si>
  <si>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</si>
  <si>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</si>
  <si>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</si>
  <si>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</si>
  <si>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</si>
  <si>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</si>
  <si>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</si>
  <si>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</si>
  <si>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</si>
  <si>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</si>
  <si>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</si>
  <si>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</si>
  <si>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</si>
  <si>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</si>
  <si>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</si>
  <si>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</si>
  <si>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</si>
  <si>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</si>
  <si>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</si>
  <si>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</si>
  <si>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</si>
  <si>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</si>
  <si>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</si>
  <si>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</si>
  <si>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</si>
  <si>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</si>
  <si>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</si>
  <si>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</si>
  <si>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</si>
  <si>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</si>
  <si>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</si>
  <si>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</si>
  <si>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</si>
  <si>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</si>
  <si>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</si>
  <si>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</si>
  <si>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</si>
  <si>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</si>
  <si>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</si>
  <si>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</si>
  <si>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</si>
  <si>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</si>
  <si>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</si>
  <si>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</si>
  <si>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</si>
  <si>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</si>
  <si>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</si>
  <si>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</si>
  <si>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</si>
  <si>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</si>
  <si>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</si>
  <si>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</si>
  <si>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</si>
  <si>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</si>
  <si>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</si>
  <si>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</si>
  <si>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</si>
  <si>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</si>
  <si>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</si>
  <si>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</si>
  <si>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</si>
  <si>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</si>
  <si>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</si>
  <si>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</si>
  <si>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</si>
  <si>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</si>
  <si>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</si>
  <si>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</si>
  <si>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</si>
  <si>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</si>
  <si>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</si>
  <si>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</si>
  <si>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</si>
  <si>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</si>
  <si>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</si>
  <si>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</si>
  <si>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</si>
  <si>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</si>
  <si>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</si>
  <si>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</si>
  <si>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</si>
  <si>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</si>
  <si>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</si>
  <si>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</si>
  <si>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</si>
  <si>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</si>
  <si>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</si>
  <si>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</si>
  <si>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</si>
  <si>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</si>
  <si>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</si>
  <si>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</si>
  <si>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</si>
  <si>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</si>
  <si>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</si>
  <si>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</si>
  <si>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</si>
  <si>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</si>
  <si>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</si>
  <si>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</si>
  <si>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</si>
  <si>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</si>
  <si>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</si>
  <si>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</si>
  <si>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</si>
  <si>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</si>
  <si>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</si>
  <si>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</si>
  <si>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</si>
  <si>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</si>
  <si>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</si>
  <si>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</si>
  <si>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</si>
  <si>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</si>
  <si>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</si>
  <si>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</si>
  <si>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</si>
  <si>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</si>
  <si>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</si>
  <si>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</si>
  <si>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</si>
  <si>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</si>
  <si>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</si>
  <si>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</si>
  <si>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</si>
  <si>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</si>
  <si>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</si>
  <si>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</si>
  <si>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</si>
  <si>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</si>
  <si>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</si>
  <si>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</si>
  <si>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</si>
  <si>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</si>
  <si>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</si>
  <si>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</si>
  <si>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</si>
  <si>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</si>
  <si>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</si>
  <si>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</si>
  <si>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</si>
  <si>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</si>
  <si>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</si>
  <si>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</si>
  <si>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</si>
  <si>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</si>
  <si>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</si>
  <si>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</si>
  <si>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</si>
  <si>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</si>
  <si>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</si>
  <si>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</si>
  <si>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</si>
  <si>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</si>
  <si>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</si>
  <si>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</si>
  <si>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</si>
  <si>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</si>
  <si>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</si>
  <si>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</si>
  <si>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</si>
  <si>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</si>
  <si>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</si>
  <si>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</si>
  <si>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</si>
  <si>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</si>
  <si>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</si>
  <si>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</si>
  <si>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</si>
  <si>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</si>
  <si>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</si>
  <si>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</si>
  <si>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</si>
  <si>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</si>
  <si>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</si>
  <si>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</si>
  <si>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</si>
  <si>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</si>
  <si>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</si>
  <si>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</si>
  <si>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</si>
  <si>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</si>
  <si>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</si>
  <si>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</si>
  <si>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</si>
  <si>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</si>
  <si>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</si>
  <si>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</si>
  <si>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</si>
  <si>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</si>
  <si>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</si>
  <si>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</si>
  <si>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</si>
  <si>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</si>
  <si>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</si>
  <si>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</si>
  <si>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</si>
  <si>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</si>
  <si>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</si>
  <si>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</si>
  <si>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</si>
  <si>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</si>
  <si>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</si>
  <si>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</si>
  <si>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</si>
  <si>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</si>
  <si>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</si>
  <si>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</si>
  <si>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</si>
  <si>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</si>
  <si>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</si>
  <si>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</si>
  <si>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</si>
  <si>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</si>
  <si>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</si>
  <si>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</si>
  <si>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</si>
  <si>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</si>
  <si>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</si>
  <si>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</si>
  <si>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</si>
  <si>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</si>
  <si>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</si>
  <si>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</si>
  <si>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</si>
  <si>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</si>
  <si>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</si>
  <si>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</si>
  <si>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</si>
  <si>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</si>
  <si>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</si>
  <si>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</si>
  <si>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</si>
  <si>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</si>
  <si>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</si>
  <si>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</si>
  <si>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</si>
  <si>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</si>
  <si>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</si>
  <si>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</si>
  <si>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</si>
  <si>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</si>
  <si>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</si>
  <si>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</si>
  <si>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</si>
  <si>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</si>
  <si>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</si>
  <si>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</si>
  <si>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</si>
  <si>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</si>
  <si>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</si>
  <si>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</si>
  <si>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</si>
  <si>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</si>
  <si>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</si>
  <si>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</si>
  <si>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</si>
  <si>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</si>
  <si>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</si>
  <si>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</si>
  <si>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</si>
  <si>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</si>
  <si>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</si>
  <si>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</si>
  <si>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</si>
  <si>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</si>
  <si>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</si>
  <si>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</si>
  <si>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</si>
  <si>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</si>
  <si>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</si>
  <si>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</si>
  <si>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</si>
  <si>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</si>
  <si>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</si>
  <si>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</si>
  <si>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</si>
  <si>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</si>
  <si>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</si>
  <si>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</si>
  <si>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</si>
  <si>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</si>
  <si>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</si>
  <si>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</si>
  <si>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</si>
  <si>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</si>
  <si>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</si>
  <si>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</si>
  <si>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</si>
  <si>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</si>
  <si>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</si>
  <si>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</si>
  <si>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</si>
  <si>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</si>
  <si>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</si>
  <si>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</si>
  <si>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</si>
  <si>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</si>
  <si>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</si>
  <si>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</si>
  <si>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</si>
  <si>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</si>
  <si>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</si>
  <si>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</si>
  <si>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</si>
  <si>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</si>
  <si>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</si>
  <si>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</si>
  <si>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</si>
  <si>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</si>
  <si>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</si>
  <si>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</si>
  <si>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</si>
  <si>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</si>
  <si>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</si>
  <si>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</si>
  <si>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</si>
  <si>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</si>
  <si>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</si>
  <si>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</si>
  <si>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</si>
  <si>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</si>
  <si>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</si>
  <si>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</si>
  <si>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</si>
  <si>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</si>
  <si>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</si>
  <si>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</si>
  <si>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</si>
  <si>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</si>
  <si>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</si>
  <si>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</si>
  <si>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</si>
  <si>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</si>
  <si>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</si>
  <si>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</si>
  <si>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</si>
  <si>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</si>
  <si>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</si>
  <si>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</si>
  <si>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</si>
  <si>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</si>
  <si>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</si>
  <si>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</si>
  <si>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</si>
  <si>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</si>
  <si>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</si>
  <si>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</si>
  <si>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</si>
  <si>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</si>
  <si>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</si>
  <si>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</si>
  <si>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</si>
  <si>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</si>
  <si>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</si>
  <si>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</si>
  <si>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</si>
  <si>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</si>
  <si>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</si>
  <si>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</si>
  <si>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</si>
  <si>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</si>
  <si>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</si>
  <si>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</si>
  <si>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</si>
  <si>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</si>
  <si>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</si>
  <si>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</si>
  <si>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</si>
  <si>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</si>
  <si>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</si>
  <si>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</si>
  <si>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</si>
  <si>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</si>
  <si>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</si>
  <si>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</si>
  <si>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</si>
  <si>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</si>
  <si>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</si>
  <si>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</si>
  <si>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</si>
  <si>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</si>
  <si>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</si>
  <si>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</si>
  <si>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</si>
  <si>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</si>
  <si>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</si>
  <si>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</si>
  <si>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</si>
  <si>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</si>
  <si>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</si>
  <si>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</si>
  <si>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</si>
  <si>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</si>
  <si>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</si>
  <si>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</si>
  <si>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</si>
  <si>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</si>
  <si>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</si>
  <si>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</si>
  <si>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</si>
  <si>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</si>
  <si>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</si>
  <si>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</si>
  <si>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</si>
  <si>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</si>
  <si>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</si>
  <si>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</si>
  <si>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</si>
  <si>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</si>
  <si>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</si>
  <si>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</si>
  <si>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</si>
  <si>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</si>
  <si>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</si>
  <si>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</si>
  <si>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</si>
  <si>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</si>
  <si>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</si>
  <si>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</si>
  <si>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</si>
  <si>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</si>
  <si>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</si>
  <si>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</si>
  <si>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</si>
  <si>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</si>
  <si>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</si>
  <si>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</si>
  <si>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</si>
  <si>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</si>
  <si>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</si>
  <si>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</si>
  <si>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</si>
  <si>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</si>
  <si>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</si>
  <si>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</si>
  <si>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</si>
  <si>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</si>
  <si>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</si>
  <si>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</si>
  <si>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</si>
  <si>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</si>
  <si>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</si>
  <si>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</si>
  <si>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</si>
  <si>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</si>
  <si>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</si>
  <si>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</si>
  <si>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</si>
  <si>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</si>
  <si>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</si>
  <si>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</si>
  <si>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</si>
  <si>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</si>
  <si>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</si>
  <si>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</si>
  <si>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</si>
  <si>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</si>
  <si>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</si>
  <si>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</si>
  <si>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</si>
  <si>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</si>
  <si>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</si>
  <si>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</si>
  <si>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</si>
  <si>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</si>
  <si>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</si>
  <si>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</si>
  <si>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</si>
  <si>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</si>
  <si>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</si>
  <si>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</si>
  <si>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</si>
  <si>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</si>
  <si>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</si>
  <si>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</si>
  <si>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</si>
  <si>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</si>
  <si>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</si>
  <si>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</si>
  <si>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</si>
  <si>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</si>
  <si>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</si>
  <si>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</si>
  <si>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</si>
  <si>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</si>
  <si>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</si>
  <si>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</si>
  <si>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</si>
  <si>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</si>
  <si>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</si>
  <si>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</si>
  <si>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</si>
  <si>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</si>
  <si>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</si>
  <si>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</si>
  <si>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</si>
  <si>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</si>
  <si>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</si>
  <si>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</si>
  <si>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</si>
  <si>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</si>
  <si>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</si>
  <si>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</si>
  <si>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</si>
  <si>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</si>
  <si>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</si>
  <si>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</si>
  <si>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</si>
  <si>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</si>
  <si>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</si>
  <si>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</si>
  <si>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</si>
  <si>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</si>
  <si>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</si>
  <si>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</si>
  <si>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</si>
  <si>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</si>
  <si>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</si>
  <si>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</si>
  <si>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</si>
  <si>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</si>
  <si>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</si>
  <si>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</si>
  <si>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</si>
  <si>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</si>
  <si>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</si>
  <si>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</si>
  <si>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</si>
  <si>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</si>
  <si>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</si>
  <si>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</si>
  <si>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</si>
  <si>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</si>
  <si>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</si>
  <si>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</si>
  <si>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</si>
  <si>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</si>
  <si>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</si>
  <si>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</si>
  <si>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</si>
  <si>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</si>
  <si>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</si>
  <si>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</si>
  <si>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</si>
  <si>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</si>
  <si>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</si>
  <si>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</si>
  <si>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</si>
  <si>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</si>
  <si>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</si>
  <si>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</si>
  <si>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</si>
  <si>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</si>
  <si>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</si>
  <si>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</si>
  <si>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</si>
  <si>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</si>
  <si>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</si>
  <si>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</si>
  <si>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</si>
  <si>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</si>
  <si>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</si>
  <si>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</si>
  <si>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</si>
  <si>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</si>
  <si>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</si>
  <si>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</si>
  <si>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</si>
  <si>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</si>
  <si>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</si>
  <si>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</si>
  <si>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</si>
  <si>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</si>
  <si>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</si>
  <si>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</si>
  <si>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</si>
  <si>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</si>
  <si>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</si>
  <si>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</si>
  <si>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</si>
  <si>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</si>
  <si>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</si>
  <si>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</si>
  <si>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</si>
  <si>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</si>
  <si>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</si>
  <si>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</si>
  <si>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</si>
  <si>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</si>
  <si>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</si>
  <si>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</si>
  <si>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</si>
  <si>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</si>
  <si>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</si>
  <si>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</si>
  <si>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</si>
  <si>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</si>
  <si>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</si>
  <si>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</si>
  <si>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</si>
  <si>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</si>
  <si>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</si>
  <si>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</si>
  <si>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</si>
  <si>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</si>
  <si>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</si>
  <si>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</si>
  <si>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</si>
  <si>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</si>
  <si>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</si>
  <si>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</si>
  <si>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</si>
  <si>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</si>
  <si>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</si>
  <si>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</si>
  <si>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</si>
  <si>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</si>
  <si>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</si>
  <si>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</si>
  <si>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</si>
  <si>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</si>
  <si>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</si>
  <si>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</si>
  <si>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</si>
  <si>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</si>
  <si>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</si>
  <si>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</si>
  <si>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</si>
  <si>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</si>
  <si>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</si>
  <si>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</si>
  <si>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</si>
  <si>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</si>
  <si>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</si>
  <si>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</si>
  <si>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</si>
  <si>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</si>
  <si>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</si>
  <si>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</si>
  <si>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</si>
  <si>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</si>
  <si>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</si>
  <si>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</si>
  <si>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</si>
  <si>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</si>
  <si>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</si>
  <si>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</si>
  <si>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</si>
  <si>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</si>
  <si>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</si>
  <si>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</si>
  <si>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</si>
  <si>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</si>
  <si>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</si>
  <si>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</si>
  <si>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</si>
  <si>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</si>
  <si>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</si>
  <si>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</si>
  <si>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</si>
  <si>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</si>
  <si>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</si>
  <si>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</si>
  <si>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</si>
  <si>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</si>
  <si>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</si>
  <si>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</si>
  <si>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</si>
  <si>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</si>
  <si>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</si>
  <si>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</si>
  <si>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</si>
  <si>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</si>
  <si>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</si>
  <si>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</si>
  <si>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</si>
  <si>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</si>
  <si>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</si>
  <si>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</si>
  <si>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</si>
  <si>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</si>
  <si>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</si>
  <si>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</si>
  <si>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</si>
  <si>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</si>
  <si>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</si>
  <si>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</si>
  <si>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</si>
  <si>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</si>
  <si>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</si>
  <si>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</si>
  <si>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</si>
  <si>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</si>
  <si>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</si>
  <si>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</si>
  <si>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</si>
  <si>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</si>
  <si>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</si>
  <si>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</si>
  <si>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</si>
  <si>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</si>
  <si>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</si>
  <si>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</si>
  <si>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</si>
  <si>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</si>
  <si>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</si>
  <si>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</si>
  <si>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</si>
  <si>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</si>
  <si>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</si>
  <si>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</si>
  <si>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</si>
  <si>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</si>
  <si>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</si>
  <si>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</si>
  <si>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</si>
  <si>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</si>
  <si>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</si>
  <si>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</si>
  <si>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</si>
  <si>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</si>
  <si>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</si>
  <si>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</si>
  <si>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</si>
  <si>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</si>
  <si>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</si>
  <si>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</si>
  <si>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</si>
  <si>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</si>
  <si>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</si>
  <si>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</si>
  <si>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</si>
  <si>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</si>
  <si>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</si>
  <si>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</si>
  <si>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</si>
  <si>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</si>
  <si>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</si>
  <si>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</si>
  <si>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</si>
  <si>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</si>
  <si>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</si>
  <si>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</si>
  <si>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</si>
  <si>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</si>
  <si>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</si>
  <si>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</si>
  <si>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</si>
  <si>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</si>
  <si>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</si>
  <si>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</si>
  <si>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</si>
  <si>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</si>
  <si>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</si>
  <si>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</si>
  <si>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</si>
  <si>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</si>
  <si>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</si>
  <si>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</si>
  <si>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</si>
  <si>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</si>
  <si>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</si>
  <si>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</si>
  <si>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</si>
  <si>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</si>
  <si>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</si>
  <si>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</si>
  <si>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</si>
  <si>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</si>
  <si>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</si>
  <si>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</si>
  <si>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</si>
  <si>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</si>
  <si>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</si>
  <si>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</si>
  <si>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</si>
  <si>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</si>
  <si>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</si>
  <si>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</si>
  <si>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</si>
  <si>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</si>
  <si>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</si>
  <si>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</si>
  <si>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</si>
  <si>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</si>
  <si>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</si>
  <si>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</si>
  <si>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</si>
  <si>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</si>
  <si>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</si>
  <si>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</si>
  <si>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</si>
  <si>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</si>
  <si>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</si>
  <si>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</si>
  <si>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</si>
  <si>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</si>
  <si>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</si>
  <si>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</si>
  <si>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</si>
  <si>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</si>
  <si>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</si>
  <si>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</si>
  <si>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</si>
  <si>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</si>
  <si>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</si>
  <si>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</si>
  <si>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</si>
  <si>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</si>
  <si>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</si>
  <si>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</si>
  <si>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</si>
  <si>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</si>
  <si>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</si>
  <si>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</si>
  <si>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</si>
  <si>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</si>
  <si>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</si>
  <si>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</si>
  <si>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</si>
  <si>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</si>
  <si>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</si>
  <si>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</si>
  <si>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</si>
  <si>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</si>
  <si>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</si>
  <si>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</si>
  <si>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</si>
  <si>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</si>
  <si>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</si>
  <si>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</si>
  <si>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</si>
  <si>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</si>
  <si>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</si>
  <si>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</si>
  <si>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</si>
  <si>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</si>
  <si>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</si>
  <si>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</si>
  <si>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</si>
  <si>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</si>
  <si>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</si>
  <si>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</si>
  <si>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</si>
  <si>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</si>
  <si>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</si>
  <si>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</si>
  <si>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</si>
  <si>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</si>
  <si>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</si>
  <si>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</si>
  <si>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</si>
  <si>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</si>
  <si>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</si>
  <si>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</si>
  <si>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</si>
  <si>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</si>
  <si>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</si>
  <si>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</si>
  <si>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</si>
  <si>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</si>
  <si>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</si>
  <si>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</si>
  <si>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</si>
  <si>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</si>
  <si>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</si>
  <si>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</si>
  <si>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</si>
  <si>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</si>
  <si>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</si>
  <si>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</si>
  <si>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</si>
  <si>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</si>
  <si>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</si>
  <si>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</si>
  <si>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</si>
  <si>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</si>
  <si>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</si>
  <si>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</si>
  <si>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</si>
  <si>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</si>
  <si>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</si>
  <si>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</si>
  <si>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</si>
  <si>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</si>
  <si>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</si>
  <si>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</si>
  <si>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</si>
  <si>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</si>
  <si>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</si>
  <si>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</si>
  <si>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</si>
  <si>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</si>
  <si>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</si>
  <si>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</si>
  <si>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</si>
  <si>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</si>
  <si>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</si>
  <si>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</si>
  <si>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</si>
  <si>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</si>
  <si>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</si>
  <si>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</si>
  <si>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</si>
  <si>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</si>
  <si>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</si>
  <si>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</si>
  <si>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</si>
  <si>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</si>
  <si>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</si>
  <si>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</si>
  <si>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</si>
  <si>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</si>
  <si>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</si>
  <si>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</si>
  <si>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</si>
  <si>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</si>
  <si>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</si>
  <si>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</si>
  <si>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</si>
  <si>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</si>
  <si>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</si>
  <si>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</si>
  <si>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</si>
  <si>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</si>
  <si>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</si>
  <si>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</si>
  <si>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</si>
  <si>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</si>
  <si>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</si>
  <si>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</si>
  <si>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</si>
  <si>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</si>
  <si>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</si>
  <si>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</si>
  <si>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</si>
  <si>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</si>
  <si>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</si>
  <si>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</si>
  <si>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</si>
  <si>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</si>
  <si>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</si>
  <si>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</si>
  <si>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</si>
  <si>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</si>
  <si>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</si>
  <si>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</si>
  <si>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</si>
  <si>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</si>
  <si>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</si>
  <si>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</si>
  <si>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</si>
  <si>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</si>
  <si>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</si>
  <si>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</si>
  <si>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</si>
  <si>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</si>
  <si>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</si>
  <si>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</si>
  <si>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</si>
  <si>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</si>
  <si>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</si>
  <si>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</si>
  <si>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</si>
  <si>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</si>
  <si>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</si>
  <si>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</si>
  <si>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</si>
  <si>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</si>
  <si>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</si>
  <si>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</si>
  <si>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</si>
  <si>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</si>
  <si>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</si>
  <si>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</si>
  <si>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</si>
  <si>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</si>
  <si>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</si>
  <si>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</si>
  <si>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</si>
  <si>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</si>
  <si>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</si>
  <si>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</si>
  <si>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</si>
  <si>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</si>
  <si>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</si>
  <si>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</si>
  <si>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</si>
  <si>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</si>
  <si>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</si>
  <si>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</si>
  <si>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</si>
  <si>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</si>
  <si>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</si>
  <si>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</si>
  <si>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</si>
  <si>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</si>
  <si>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</si>
  <si>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</si>
  <si>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</si>
  <si>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</si>
  <si>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</si>
  <si>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</si>
  <si>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</si>
  <si>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</si>
  <si>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</si>
  <si>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</si>
  <si>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</si>
  <si>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</si>
  <si>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</si>
  <si>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</si>
  <si>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</si>
  <si>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</si>
  <si>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</si>
  <si>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</si>
  <si>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</si>
  <si>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</si>
  <si>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</si>
  <si>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</si>
  <si>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</si>
  <si>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</si>
  <si>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</si>
  <si>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</si>
  <si>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</si>
  <si>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</si>
  <si>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</si>
  <si>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</si>
  <si>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</si>
  <si>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</si>
  <si>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</si>
  <si>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</si>
  <si>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</si>
  <si>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</si>
  <si>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</si>
  <si>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</si>
  <si>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</si>
  <si>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</si>
  <si>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</si>
  <si>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</si>
  <si>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</si>
  <si>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</si>
  <si>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</si>
  <si>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</si>
  <si>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</si>
  <si>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</si>
  <si>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</si>
  <si>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</si>
  <si>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</si>
  <si>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</si>
  <si>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</si>
  <si>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</si>
  <si>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</si>
  <si>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</si>
  <si>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</si>
  <si>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</si>
  <si>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</si>
  <si>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</si>
  <si>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</si>
  <si>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</si>
  <si>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</si>
  <si>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</si>
  <si>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</si>
  <si>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</si>
  <si>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</si>
  <si>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</si>
  <si>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</si>
  <si>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</si>
  <si>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</si>
  <si>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</si>
  <si>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</si>
  <si>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</si>
  <si>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</si>
  <si>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</si>
  <si>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</si>
  <si>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</si>
  <si>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</si>
  <si>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</si>
  <si>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</si>
  <si>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</si>
  <si>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</si>
  <si>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</si>
  <si>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</si>
  <si>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</si>
  <si>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</si>
  <si>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</si>
  <si>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</si>
  <si>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</si>
  <si>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</si>
  <si>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</si>
  <si>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</si>
  <si>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</si>
  <si>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</si>
  <si>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</si>
  <si>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</si>
  <si>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</si>
  <si>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</si>
  <si>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</si>
  <si>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</si>
  <si>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</si>
  <si>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</si>
  <si>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</si>
  <si>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</si>
  <si>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</si>
  <si>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</si>
  <si>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</si>
  <si>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</si>
  <si>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</si>
  <si>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</si>
  <si>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</si>
  <si>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</si>
  <si>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</si>
  <si>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</si>
  <si>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</si>
  <si>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</si>
  <si>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</si>
  <si>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</si>
  <si>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</si>
  <si>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</si>
  <si>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</si>
  <si>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</si>
  <si>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</si>
  <si>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</si>
  <si>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</si>
  <si>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</si>
  <si>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</si>
  <si>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</si>
  <si>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</si>
  <si>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</si>
  <si>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</si>
  <si>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</si>
  <si>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</si>
  <si>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</si>
  <si>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</si>
  <si>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</si>
  <si>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</si>
  <si>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</si>
  <si>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</si>
  <si>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</si>
  <si>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</si>
  <si>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</si>
  <si>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</si>
  <si>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</si>
  <si>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</si>
  <si>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</si>
  <si>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</si>
  <si>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</si>
  <si>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</si>
  <si>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</si>
  <si>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</si>
  <si>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</si>
  <si>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</si>
  <si>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</si>
  <si>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</si>
  <si>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</si>
  <si>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</si>
  <si>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</si>
  <si>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</si>
  <si>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</si>
  <si>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</si>
  <si>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</si>
  <si>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</si>
  <si>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</si>
  <si>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</si>
  <si>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</si>
  <si>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</si>
  <si>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</si>
  <si>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</si>
  <si>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</si>
  <si>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</si>
  <si>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</si>
  <si>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</si>
  <si>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</si>
  <si>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</si>
  <si>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</si>
  <si>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</si>
  <si>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</si>
  <si>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</si>
  <si>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</si>
  <si>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</si>
  <si>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</si>
  <si>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</si>
  <si>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</si>
  <si>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</si>
  <si>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</si>
  <si>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</si>
  <si>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</si>
  <si>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</si>
  <si>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</si>
  <si>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</si>
  <si>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</si>
  <si>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</si>
  <si>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</si>
  <si>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</si>
  <si>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</si>
  <si>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</si>
  <si>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</si>
  <si>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</si>
  <si>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</si>
  <si>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</si>
  <si>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</si>
  <si>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</si>
  <si>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</si>
  <si>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</si>
  <si>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</si>
  <si>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</si>
  <si>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</si>
  <si>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</si>
  <si>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</si>
  <si>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</si>
  <si>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</si>
  <si>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</si>
  <si>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</si>
  <si>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</si>
  <si>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</si>
  <si>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</si>
  <si>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</si>
  <si>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</si>
  <si>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</si>
  <si>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</si>
  <si>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</si>
  <si>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</si>
  <si>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</si>
  <si>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</si>
  <si>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</si>
  <si>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</si>
  <si>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</si>
  <si>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</si>
  <si>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</si>
  <si>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</si>
  <si>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</si>
  <si>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</si>
  <si>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</si>
  <si>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</si>
  <si>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</si>
  <si>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</si>
  <si>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</si>
  <si>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</si>
  <si>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</si>
  <si>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</si>
  <si>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</si>
  <si>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</si>
  <si>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</si>
  <si>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</si>
  <si>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</si>
  <si>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</si>
  <si>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</si>
  <si>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</si>
  <si>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</si>
  <si>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</si>
  <si>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</si>
  <si>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</si>
  <si>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</si>
  <si>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</si>
  <si>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</si>
  <si>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</si>
  <si>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</si>
  <si>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</si>
  <si>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</si>
  <si>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</si>
  <si>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</si>
  <si>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</si>
  <si>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</si>
  <si>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</si>
  <si>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</si>
  <si>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</si>
  <si>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</si>
  <si>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</si>
  <si>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</si>
  <si>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</si>
  <si>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</si>
  <si>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</si>
  <si>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</si>
  <si>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</si>
  <si>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</si>
  <si>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</si>
  <si>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</si>
  <si>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</si>
  <si>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</si>
  <si>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</si>
  <si>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</si>
  <si>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</si>
  <si>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</si>
  <si>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</si>
  <si>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</si>
  <si>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</si>
  <si>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</si>
  <si>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</si>
  <si>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</si>
  <si>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</si>
  <si>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</si>
  <si>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</si>
  <si>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</si>
  <si>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</si>
  <si>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</si>
  <si>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</si>
  <si>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</si>
  <si>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</si>
  <si>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</si>
  <si>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</si>
  <si>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</si>
  <si>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</si>
  <si>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</si>
  <si>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</si>
  <si>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</si>
  <si>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</si>
  <si>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</si>
  <si>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</si>
  <si>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</si>
  <si>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</si>
  <si>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</si>
  <si>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</si>
  <si>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</si>
  <si>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</si>
  <si>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</si>
  <si>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</si>
  <si>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</si>
  <si>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</si>
  <si>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</si>
  <si>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</si>
  <si>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</si>
  <si>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</si>
  <si>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</si>
  <si>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</si>
  <si>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</si>
  <si>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</si>
  <si>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</si>
  <si>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</si>
  <si>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</si>
  <si>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</si>
  <si>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</si>
  <si>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</si>
  <si>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</si>
  <si>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</si>
  <si>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</si>
  <si>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</si>
  <si>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</si>
  <si>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</si>
  <si>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</si>
  <si>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</si>
  <si>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</si>
  <si>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</si>
  <si>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</si>
  <si>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</si>
  <si>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</si>
  <si>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</si>
  <si>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</si>
  <si>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</si>
  <si>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</si>
  <si>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</si>
  <si>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</si>
  <si>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</si>
  <si>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</si>
  <si>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</si>
  <si>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</si>
  <si>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</si>
  <si>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</si>
  <si>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</si>
  <si>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</si>
  <si>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</si>
  <si>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</si>
  <si>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</si>
  <si>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</si>
  <si>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</si>
  <si>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</si>
  <si>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</si>
  <si>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</si>
  <si>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</si>
  <si>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</si>
  <si>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</si>
  <si>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</si>
  <si>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</si>
  <si>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</si>
  <si>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</si>
  <si>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</si>
  <si>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</si>
  <si>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</si>
  <si>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</si>
  <si>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</si>
  <si>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</si>
  <si>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</si>
  <si>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</si>
  <si>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</si>
  <si>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</si>
  <si>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</si>
  <si>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</si>
  <si>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</si>
  <si>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</si>
  <si>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</si>
  <si>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</si>
  <si>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</si>
  <si>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</si>
  <si>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</si>
  <si>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</si>
  <si>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</si>
  <si>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</si>
  <si>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</si>
  <si>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</si>
  <si>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</si>
  <si>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</si>
  <si>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</si>
  <si>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</si>
  <si>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</si>
  <si>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</si>
  <si>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</si>
  <si>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</si>
  <si>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</si>
  <si>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</si>
  <si>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</si>
  <si>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</si>
  <si>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</si>
  <si>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</si>
  <si>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</si>
  <si>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</si>
  <si>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</si>
  <si>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</si>
  <si>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</si>
  <si>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</si>
  <si>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</si>
  <si>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</si>
  <si>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</si>
  <si>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</si>
  <si>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</si>
  <si>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</si>
  <si>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</si>
  <si>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</si>
  <si>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</si>
  <si>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</si>
  <si>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</si>
  <si>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</si>
  <si>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</si>
  <si>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</si>
  <si>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</si>
  <si>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</si>
  <si>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</si>
  <si>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</si>
  <si>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</si>
  <si>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</si>
  <si>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</si>
  <si>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</si>
  <si>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</si>
  <si>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</si>
  <si>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</si>
  <si>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</si>
  <si>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</si>
  <si>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</si>
  <si>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</si>
  <si>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</si>
  <si>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</si>
  <si>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</si>
  <si>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</si>
  <si>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</si>
  <si>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</si>
  <si>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</si>
  <si>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</si>
  <si>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</si>
  <si>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</si>
  <si>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</si>
  <si>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</si>
  <si>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</si>
  <si>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</si>
  <si>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</si>
  <si>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</si>
  <si>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</si>
  <si>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</si>
  <si>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</si>
  <si>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</si>
  <si>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</si>
  <si>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</si>
  <si>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</si>
  <si>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</si>
  <si>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</si>
  <si>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</si>
  <si>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</si>
  <si>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</si>
  <si>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</si>
  <si>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</si>
  <si>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</si>
  <si>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</si>
  <si>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</si>
  <si>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</si>
  <si>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</si>
  <si>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</si>
  <si>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</si>
  <si>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</si>
  <si>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</si>
  <si>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</si>
  <si>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</si>
  <si>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</si>
  <si>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</si>
  <si>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</si>
  <si>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</si>
  <si>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</si>
  <si>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</si>
  <si>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</si>
  <si>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</si>
  <si>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</si>
  <si>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</si>
  <si>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</si>
  <si>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</si>
  <si>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</si>
  <si>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</si>
  <si>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</si>
  <si>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</si>
  <si>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</si>
  <si>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</si>
  <si>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</si>
  <si>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</si>
  <si>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</si>
  <si>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</si>
  <si>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</si>
  <si>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</si>
  <si>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</si>
  <si>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</si>
  <si>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</si>
  <si>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</si>
  <si>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</si>
  <si>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</si>
  <si>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</si>
  <si>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</si>
  <si>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</si>
  <si>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</si>
  <si>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</si>
  <si>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</si>
  <si>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</si>
  <si>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</si>
  <si>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</si>
  <si>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</si>
  <si>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</si>
  <si>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</si>
  <si>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</si>
  <si>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</si>
  <si>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</si>
  <si>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</si>
  <si>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</si>
  <si>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</si>
  <si>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</si>
  <si>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</si>
  <si>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</si>
  <si>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</si>
  <si>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</si>
  <si>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</si>
  <si>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</si>
  <si>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</si>
  <si>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</si>
  <si>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</si>
  <si>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</si>
  <si>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</si>
  <si>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</si>
  <si>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</si>
  <si>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</si>
  <si>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</si>
  <si>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</si>
  <si>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</si>
  <si>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</si>
  <si>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</si>
  <si>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</si>
  <si>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</si>
  <si>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</si>
  <si>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</si>
  <si>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</si>
  <si>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</si>
  <si>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</si>
  <si>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</si>
  <si>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</si>
  <si>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</si>
  <si>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</si>
  <si>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</si>
  <si>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</si>
  <si>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</si>
  <si>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</si>
  <si>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</si>
  <si>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</si>
  <si>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</si>
  <si>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</si>
  <si>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</si>
  <si>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</si>
  <si>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</si>
  <si>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</si>
  <si>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</si>
  <si>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</si>
  <si>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</si>
  <si>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</si>
  <si>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</si>
  <si>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</si>
  <si>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</si>
  <si>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</si>
  <si>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</si>
  <si>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</si>
  <si>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</si>
  <si>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</si>
  <si>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</si>
  <si>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</si>
  <si>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</si>
  <si>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</si>
  <si>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</si>
  <si>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</si>
  <si>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</si>
  <si>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</si>
  <si>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</si>
  <si>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</si>
  <si>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</si>
  <si>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</si>
  <si>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</si>
  <si>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</si>
  <si>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</si>
  <si>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</si>
  <si>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</si>
  <si>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</si>
  <si>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</si>
  <si>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</si>
  <si>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</si>
  <si>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</si>
  <si>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</si>
  <si>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</si>
  <si>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</si>
  <si>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</si>
  <si>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</si>
  <si>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</si>
  <si>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</si>
  <si>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</si>
  <si>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</si>
  <si>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</si>
  <si>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</si>
  <si>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</si>
  <si>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</si>
  <si>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</si>
  <si>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</si>
  <si>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</si>
  <si>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</si>
  <si>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</si>
  <si>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</si>
  <si>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</si>
  <si>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</si>
  <si>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</si>
  <si>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</si>
  <si>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</si>
  <si>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</si>
  <si>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</si>
  <si>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</si>
  <si>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</si>
  <si>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</si>
  <si>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</si>
  <si>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</si>
  <si>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</si>
  <si>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</si>
  <si>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</si>
  <si>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</si>
  <si>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</si>
  <si>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</si>
  <si>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</si>
  <si>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</si>
  <si>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</si>
  <si>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</si>
  <si>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</si>
  <si>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</si>
  <si>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</si>
  <si>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</si>
  <si>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</si>
  <si>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</si>
  <si>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</si>
  <si>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</si>
  <si>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</si>
  <si>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</si>
  <si>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</si>
  <si>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</si>
  <si>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</si>
  <si>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</si>
  <si>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</si>
  <si>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</si>
  <si>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</si>
  <si>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</si>
  <si>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</si>
  <si>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</si>
  <si>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</si>
  <si>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</si>
  <si>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</si>
  <si>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</si>
  <si>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</si>
  <si>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</si>
  <si>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</si>
  <si>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</si>
  <si>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</si>
  <si>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</si>
  <si>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</si>
  <si>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</si>
  <si>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</si>
  <si>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</si>
  <si>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</si>
  <si>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</si>
  <si>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</si>
  <si>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</si>
  <si>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</si>
  <si>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</si>
  <si>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</si>
  <si>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</si>
  <si>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</si>
  <si>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</si>
  <si>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</si>
  <si>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</si>
  <si>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</si>
  <si>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</si>
  <si>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</si>
  <si>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</si>
  <si>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</si>
  <si>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</si>
  <si>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</si>
  <si>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</si>
  <si>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</si>
  <si>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</si>
  <si>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</si>
  <si>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</si>
  <si>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</si>
  <si>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</si>
  <si>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</si>
  <si>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</si>
  <si>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</si>
  <si>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</si>
  <si>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</si>
  <si>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</si>
  <si>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</si>
  <si>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</si>
  <si>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</si>
  <si>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</si>
  <si>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</si>
  <si>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</si>
  <si>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</si>
  <si>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</si>
  <si>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</si>
  <si>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</si>
  <si>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</si>
  <si>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</si>
  <si>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</si>
  <si>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</si>
  <si>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</si>
  <si>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</si>
  <si>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</si>
  <si>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</si>
  <si>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</si>
  <si>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</si>
  <si>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</si>
  <si>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</si>
  <si>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</si>
  <si>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</si>
  <si>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</si>
  <si>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</si>
  <si>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</si>
  <si>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</si>
  <si>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</si>
  <si>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</si>
  <si>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</si>
  <si>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</si>
  <si>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</si>
  <si>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</si>
  <si>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</si>
  <si>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</si>
  <si>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</si>
  <si>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</si>
  <si>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</si>
  <si>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</si>
  <si>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</si>
  <si>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</si>
  <si>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</si>
  <si>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</si>
  <si>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</si>
  <si>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</si>
  <si>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</si>
  <si>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</si>
  <si>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</si>
  <si>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</si>
  <si>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</si>
  <si>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</si>
  <si>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</si>
  <si>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</si>
  <si>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</si>
  <si>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</si>
  <si>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</si>
  <si>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</si>
  <si>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</si>
  <si>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</si>
  <si>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</si>
  <si>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</si>
  <si>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</si>
  <si>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</si>
  <si>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</si>
  <si>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</si>
  <si>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</si>
  <si>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</si>
  <si>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</si>
  <si>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</si>
  <si>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</si>
  <si>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</si>
  <si>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</si>
  <si>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</si>
  <si>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</si>
  <si>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</si>
  <si>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</si>
  <si>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</si>
  <si>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</si>
  <si>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</si>
  <si>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</si>
  <si>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</si>
  <si>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</si>
  <si>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</si>
  <si>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</si>
  <si>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</si>
  <si>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</si>
  <si>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</si>
  <si>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</si>
  <si>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</si>
  <si>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</si>
  <si>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</si>
  <si>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</si>
  <si>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</si>
  <si>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</si>
  <si>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</si>
  <si>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</si>
  <si>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</si>
  <si>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</si>
  <si>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</si>
  <si>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</si>
  <si>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</si>
  <si>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</si>
  <si>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</si>
  <si>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</si>
  <si>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</si>
  <si>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</si>
  <si>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</si>
  <si>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</si>
  <si>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</si>
  <si>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</si>
  <si>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</si>
  <si>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</si>
  <si>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</si>
  <si>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</si>
  <si>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</si>
  <si>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</si>
  <si>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</si>
  <si>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</si>
  <si>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</si>
  <si>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</si>
  <si>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</si>
  <si>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</si>
  <si>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</si>
  <si>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</si>
  <si>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</si>
  <si>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</si>
  <si>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</si>
  <si>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</si>
  <si>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</si>
  <si>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</si>
  <si>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</si>
  <si>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</si>
  <si>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</si>
  <si>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</si>
  <si>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</si>
  <si>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</si>
  <si>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</si>
  <si>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</si>
  <si>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</si>
  <si>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</si>
  <si>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</si>
  <si>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</si>
  <si>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</si>
  <si>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</si>
  <si>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</si>
  <si>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</si>
  <si>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</si>
  <si>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</si>
  <si>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</si>
  <si>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</si>
  <si>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</si>
  <si>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</si>
  <si>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</si>
  <si>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</si>
  <si>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</si>
  <si>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</si>
  <si>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</si>
  <si>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</si>
  <si>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</si>
  <si>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</si>
  <si>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</si>
  <si>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</si>
  <si>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</si>
  <si>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</si>
  <si>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</si>
  <si>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</si>
  <si>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</si>
  <si>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</si>
  <si>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</si>
  <si>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</si>
  <si>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</si>
  <si>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</si>
  <si>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</si>
  <si>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</si>
  <si>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</si>
  <si>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</si>
  <si>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</si>
  <si>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</si>
  <si>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</si>
  <si>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</si>
  <si>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</si>
  <si>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</si>
  <si>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</si>
  <si>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</si>
  <si>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</si>
  <si>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</si>
  <si>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</si>
  <si>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</si>
  <si>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</si>
  <si>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</si>
  <si>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</si>
  <si>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</si>
  <si>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</si>
  <si>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</si>
  <si>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</si>
  <si>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</si>
  <si>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</si>
  <si>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</si>
  <si>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</si>
  <si>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</si>
  <si>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</si>
  <si>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</si>
  <si>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</si>
  <si>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</si>
  <si>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</si>
  <si>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</si>
  <si>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</si>
  <si>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</si>
  <si>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</si>
  <si>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</si>
  <si>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</si>
  <si>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</si>
  <si>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</si>
  <si>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</si>
  <si>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</si>
  <si>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</si>
  <si>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</si>
  <si>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</si>
  <si>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</si>
  <si>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</si>
  <si>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</si>
  <si>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</si>
  <si>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</si>
  <si>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</si>
  <si>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</si>
  <si>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</si>
  <si>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</si>
  <si>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</si>
  <si>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</si>
  <si>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</si>
  <si>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</si>
  <si>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</si>
  <si>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</si>
  <si>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</si>
  <si>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</si>
  <si>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</si>
  <si>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</si>
  <si>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</si>
  <si>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</si>
  <si>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</si>
  <si>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</si>
  <si>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</si>
  <si>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</si>
  <si>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</si>
  <si>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</si>
  <si>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</si>
  <si>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</si>
  <si>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</si>
  <si>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</si>
  <si>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</si>
  <si>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</si>
  <si>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</si>
  <si>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</si>
  <si>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</si>
  <si>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</si>
  <si>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</si>
  <si>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</si>
  <si>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</si>
  <si>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</si>
  <si>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</si>
  <si>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</si>
  <si>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</si>
  <si>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</si>
  <si>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</si>
  <si>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</si>
  <si>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</si>
  <si>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</si>
  <si>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</si>
  <si>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</si>
  <si>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</si>
  <si>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</si>
  <si>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</si>
  <si>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</si>
  <si>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</si>
  <si>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</si>
  <si>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</si>
  <si>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</si>
  <si>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</si>
  <si>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</si>
  <si>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</si>
  <si>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</si>
  <si>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</si>
  <si>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</si>
  <si>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</si>
  <si>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</si>
  <si>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</si>
  <si>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</si>
  <si>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</si>
  <si>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</si>
  <si>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</si>
  <si>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</si>
  <si>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</si>
  <si>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</si>
  <si>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</si>
  <si>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</si>
  <si>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</si>
  <si>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</si>
  <si>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</si>
  <si>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</si>
  <si>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</si>
  <si>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</si>
  <si>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</si>
  <si>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</si>
  <si>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</si>
  <si>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</si>
  <si>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</si>
  <si>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</si>
  <si>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</si>
  <si>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</si>
  <si>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</si>
  <si>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</si>
  <si>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</si>
  <si>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</si>
  <si>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</si>
  <si>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</si>
  <si>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</si>
  <si>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</si>
  <si>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</si>
  <si>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</si>
  <si>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</si>
  <si>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</si>
  <si>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</si>
  <si>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</si>
  <si>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</si>
  <si>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</si>
  <si>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</si>
  <si>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</si>
  <si>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</si>
  <si>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</si>
  <si>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</si>
  <si>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</si>
  <si>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</si>
  <si>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</si>
  <si>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</si>
  <si>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</si>
  <si>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</si>
  <si>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</si>
  <si>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</si>
  <si>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</si>
  <si>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</si>
  <si>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</si>
  <si>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</si>
  <si>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</si>
  <si>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</si>
  <si>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</si>
  <si>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</si>
  <si>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</si>
  <si>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</si>
  <si>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</si>
  <si>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</si>
  <si>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</si>
  <si>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</si>
  <si>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</si>
  <si>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</si>
  <si>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</si>
  <si>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</si>
  <si>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</si>
  <si>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</si>
  <si>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</si>
  <si>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</si>
  <si>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</si>
  <si>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</si>
  <si>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</si>
  <si>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</si>
  <si>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</si>
  <si>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</si>
  <si>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</si>
  <si>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</si>
  <si>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</si>
  <si>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</si>
  <si>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</si>
  <si>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</si>
  <si>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</si>
  <si>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</si>
  <si>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</si>
  <si>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</si>
  <si>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</si>
  <si>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</si>
  <si>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</si>
  <si>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</si>
  <si>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</si>
  <si>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</si>
  <si>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</si>
  <si>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</si>
  <si>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</si>
  <si>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</si>
  <si>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</si>
  <si>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</si>
  <si>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</si>
  <si>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</si>
  <si>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</si>
  <si>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</si>
  <si>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</si>
  <si>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</si>
  <si>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</si>
  <si>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</si>
  <si>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</si>
  <si>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</si>
  <si>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</si>
  <si>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</si>
  <si>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</si>
  <si>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</si>
  <si>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</si>
  <si>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</si>
  <si>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</si>
  <si>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</si>
  <si>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</si>
  <si>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</si>
  <si>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</si>
  <si>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</si>
  <si>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</si>
  <si>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</si>
  <si>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</si>
  <si>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</si>
  <si>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</si>
  <si>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</si>
  <si>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</si>
  <si>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</si>
  <si>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</si>
  <si>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</si>
  <si>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</si>
  <si>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</si>
  <si>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</si>
  <si>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</si>
  <si>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</si>
  <si>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</si>
  <si>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</si>
  <si>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</si>
  <si>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</si>
  <si>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</si>
  <si>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</si>
  <si>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</si>
  <si>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</si>
  <si>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</si>
  <si>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</si>
  <si>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</si>
  <si>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</si>
  <si>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</si>
  <si>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</si>
  <si>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</si>
  <si>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</si>
  <si>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</si>
  <si>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</si>
  <si>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</si>
  <si>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</si>
  <si>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</si>
  <si>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</si>
  <si>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</si>
  <si>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</si>
  <si>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</si>
  <si>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</si>
  <si>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</si>
  <si>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</si>
  <si>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</si>
  <si>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</si>
  <si>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</si>
  <si>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</si>
  <si>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</si>
  <si>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</si>
  <si>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</si>
  <si>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</si>
  <si>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</si>
  <si>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</si>
  <si>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</si>
  <si>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</si>
  <si>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</si>
  <si>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</si>
  <si>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</si>
  <si>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</si>
  <si>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</si>
  <si>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</si>
  <si>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</si>
  <si>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</si>
  <si>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</si>
  <si>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</si>
  <si>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</si>
  <si>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</si>
  <si>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</si>
  <si>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</si>
  <si>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</si>
  <si>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</si>
  <si>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</si>
  <si>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</si>
  <si>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</si>
  <si>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</si>
  <si>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</si>
  <si>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</si>
  <si>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</si>
  <si>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</si>
  <si>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</si>
  <si>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</si>
  <si>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</si>
  <si>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</si>
  <si>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</si>
  <si>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</si>
  <si>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</si>
  <si>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</si>
  <si>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</si>
  <si>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</si>
  <si>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</si>
  <si>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</si>
  <si>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</si>
  <si>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</si>
  <si>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</si>
  <si>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</si>
  <si>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</si>
  <si>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</si>
  <si>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</si>
  <si>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</si>
  <si>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</si>
  <si>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</si>
  <si>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</si>
  <si>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</si>
  <si>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</si>
  <si>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</si>
  <si>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</si>
  <si>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</si>
  <si>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</si>
  <si>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</si>
  <si>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</si>
  <si>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</si>
  <si>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</si>
  <si>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</si>
  <si>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</si>
  <si>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</si>
  <si>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</si>
  <si>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</si>
  <si>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</si>
  <si>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</si>
  <si>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</si>
  <si>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</si>
  <si>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</si>
  <si>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</si>
  <si>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</si>
  <si>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</si>
  <si>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</si>
  <si>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</si>
  <si>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</si>
  <si>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</si>
  <si>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</si>
  <si>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</si>
  <si>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</si>
  <si>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</si>
  <si>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</si>
  <si>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</si>
  <si>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</si>
  <si>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</si>
  <si>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</si>
  <si>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</si>
  <si>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</si>
  <si>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</si>
  <si>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</si>
  <si>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</si>
  <si>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</si>
  <si>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</si>
  <si>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</si>
  <si>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</si>
  <si>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</si>
  <si>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</si>
  <si>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</si>
  <si>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</si>
  <si>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</si>
  <si>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</si>
  <si>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</si>
  <si>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</si>
  <si>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</si>
  <si>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</si>
  <si>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</si>
  <si>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</si>
  <si>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</si>
  <si>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</si>
  <si>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</si>
  <si>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</si>
  <si>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</si>
  <si>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</si>
  <si>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</si>
  <si>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</si>
  <si>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</si>
  <si>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</si>
  <si>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</si>
  <si>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</si>
  <si>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</si>
  <si>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</si>
  <si>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</si>
  <si>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</si>
  <si>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</si>
  <si>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</si>
  <si>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</si>
  <si>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</si>
  <si>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</si>
  <si>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</si>
  <si>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</si>
  <si>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</si>
  <si>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</si>
  <si>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</si>
  <si>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</si>
  <si>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</si>
  <si>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</si>
  <si>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</si>
  <si>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</si>
  <si>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</si>
  <si>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</si>
  <si>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</si>
  <si>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</si>
  <si>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</si>
  <si>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</si>
  <si>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</si>
  <si>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</si>
  <si>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</si>
  <si>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</si>
  <si>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</si>
  <si>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</si>
  <si>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</si>
  <si>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</si>
  <si>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</si>
  <si>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</si>
  <si>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</si>
  <si>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</si>
  <si>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</si>
  <si>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</si>
  <si>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</si>
  <si>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</si>
  <si>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</si>
  <si>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</si>
  <si>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</si>
  <si>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</si>
  <si>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</si>
  <si>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</si>
  <si>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</si>
  <si>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</si>
  <si>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</si>
  <si>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</si>
  <si>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</si>
  <si>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</si>
  <si>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</si>
  <si>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</si>
  <si>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</si>
  <si>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</si>
  <si>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</si>
  <si>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</si>
  <si>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</si>
  <si>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</si>
  <si>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</si>
  <si>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</si>
  <si>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</si>
  <si>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</si>
  <si>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</si>
  <si>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</si>
  <si>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</si>
  <si>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</si>
  <si>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</si>
  <si>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</si>
  <si>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</si>
  <si>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</si>
  <si>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</si>
  <si>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</si>
  <si>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</si>
  <si>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</si>
  <si>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</si>
  <si>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</si>
  <si>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</si>
  <si>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</si>
  <si>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</si>
  <si>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</si>
  <si>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</si>
  <si>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</si>
  <si>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</si>
  <si>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</si>
  <si>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</si>
  <si>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</si>
  <si>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</si>
  <si>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</si>
  <si>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</si>
  <si>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</si>
  <si>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</si>
  <si>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</si>
  <si>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</si>
  <si>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</si>
  <si>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</si>
  <si>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</si>
  <si>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</si>
  <si>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</si>
  <si>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</si>
  <si>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</si>
  <si>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</si>
  <si>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</si>
  <si>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</si>
  <si>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</si>
  <si>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</si>
  <si>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</si>
  <si>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</si>
  <si>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</si>
  <si>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</si>
  <si>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</si>
  <si>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</si>
  <si>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</si>
  <si>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</si>
  <si>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</si>
  <si>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</si>
  <si>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</si>
  <si>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</si>
  <si>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</si>
  <si>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</si>
  <si>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</si>
  <si>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</si>
  <si>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</si>
  <si>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</si>
  <si>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</si>
  <si>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</si>
  <si>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</si>
  <si>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</si>
  <si>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</si>
  <si>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</si>
  <si>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</si>
  <si>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</si>
  <si>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</si>
  <si>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</si>
  <si>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</si>
  <si>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</si>
  <si>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</si>
  <si>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</si>
  <si>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</si>
  <si>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</si>
  <si>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</si>
  <si>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</si>
  <si>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</si>
  <si>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</si>
  <si>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</si>
  <si>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</si>
  <si>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</si>
  <si>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</si>
  <si>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</si>
  <si>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</si>
  <si>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</si>
  <si>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</si>
  <si>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</si>
  <si>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</si>
  <si>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</si>
  <si>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</si>
  <si>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</si>
  <si>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</si>
  <si>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</si>
  <si>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</si>
  <si>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</si>
  <si>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</si>
  <si>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</si>
  <si>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</si>
  <si>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</si>
  <si>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</si>
  <si>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</si>
  <si>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</si>
  <si>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</si>
  <si>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</si>
  <si>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</si>
  <si>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</si>
  <si>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</si>
  <si>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</si>
  <si>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</si>
  <si>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</si>
  <si>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</si>
  <si>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</si>
  <si>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</si>
  <si>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</si>
  <si>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</si>
  <si>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</si>
  <si>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</si>
  <si>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</si>
  <si>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</si>
  <si>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</si>
  <si>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</si>
  <si>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</si>
  <si>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</si>
  <si>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</si>
  <si>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</si>
  <si>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</si>
  <si>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</si>
  <si>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</si>
  <si>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</si>
  <si>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</si>
  <si>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</si>
  <si>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</si>
  <si>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</si>
  <si>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</si>
  <si>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</si>
  <si>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</si>
  <si>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</si>
  <si>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</si>
  <si>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</si>
  <si>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</si>
  <si>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</si>
  <si>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</si>
  <si>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</si>
  <si>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</si>
  <si>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</si>
  <si>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</si>
  <si>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</si>
  <si>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</si>
  <si>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</si>
  <si>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</si>
  <si>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</si>
  <si>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</si>
  <si>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</si>
  <si>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</si>
  <si>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</si>
  <si>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</si>
  <si>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</si>
  <si>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</si>
  <si>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</si>
  <si>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</si>
  <si>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</si>
  <si>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</si>
  <si>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</si>
  <si>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</si>
  <si>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</si>
  <si>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</si>
  <si>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</si>
  <si>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</si>
  <si>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</si>
  <si>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</si>
  <si>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</si>
  <si>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</si>
  <si>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</si>
  <si>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</si>
  <si>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</si>
  <si>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</si>
  <si>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</si>
  <si>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</si>
  <si>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</si>
  <si>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</si>
  <si>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</si>
  <si>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</si>
  <si>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</si>
  <si>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</si>
  <si>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</si>
  <si>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</si>
  <si>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</si>
  <si>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</si>
  <si>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</si>
  <si>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</si>
  <si>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</si>
  <si>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</si>
  <si>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</si>
  <si>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</si>
  <si>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</si>
  <si>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</si>
  <si>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</si>
  <si>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</si>
  <si>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</si>
  <si>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</si>
  <si>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</si>
  <si>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</si>
  <si>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</si>
  <si>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</si>
  <si>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</si>
  <si>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</si>
  <si>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</si>
  <si>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</si>
  <si>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</si>
  <si>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</si>
  <si>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</si>
  <si>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</si>
  <si>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</si>
  <si>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</si>
  <si>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</si>
  <si>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</si>
  <si>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</si>
  <si>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</si>
  <si>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</si>
  <si>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</si>
  <si>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</si>
  <si>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</si>
  <si>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</si>
  <si>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</si>
  <si>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</si>
  <si>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</si>
  <si>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</si>
  <si>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</si>
  <si>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</si>
  <si>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</si>
  <si>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</si>
  <si>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</si>
  <si>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</si>
  <si>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</si>
  <si>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</si>
  <si>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</si>
  <si>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</si>
  <si>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</si>
  <si>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</si>
  <si>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</si>
  <si>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</si>
  <si>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</si>
  <si>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</si>
  <si>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</si>
  <si>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</si>
  <si>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</si>
  <si>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</si>
  <si>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</si>
  <si>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</si>
  <si>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</si>
  <si>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</si>
  <si>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</si>
  <si>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</si>
  <si>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</si>
  <si>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</si>
  <si>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</si>
  <si>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</si>
  <si>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</si>
  <si>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</si>
  <si>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</si>
  <si>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</si>
  <si>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</si>
  <si>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</si>
  <si>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</si>
  <si>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</si>
  <si>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</si>
  <si>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</si>
  <si>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</si>
  <si>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</si>
  <si>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</si>
  <si>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</si>
  <si>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</si>
  <si>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</si>
  <si>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</si>
  <si>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</si>
  <si>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</si>
  <si>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</si>
  <si>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</si>
  <si>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</si>
  <si>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</si>
  <si>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</si>
  <si>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</si>
  <si>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</si>
  <si>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</si>
  <si>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</si>
  <si>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</si>
  <si>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</si>
  <si>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</si>
  <si>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</si>
  <si>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</si>
  <si>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</si>
  <si>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</si>
  <si>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</si>
  <si>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</si>
  <si>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</si>
  <si>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</si>
  <si>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</si>
  <si>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</si>
  <si>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</si>
  <si>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</si>
  <si>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</si>
  <si>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</si>
  <si>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</si>
  <si>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</si>
  <si>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</si>
  <si>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</si>
  <si>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</si>
  <si>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</si>
  <si>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</si>
  <si>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</si>
  <si>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</si>
  <si>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</si>
  <si>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</si>
  <si>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</si>
  <si>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</si>
  <si>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</si>
  <si>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</si>
  <si>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</si>
  <si>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</si>
  <si>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</si>
  <si>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</si>
  <si>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</si>
  <si>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</si>
  <si>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</si>
  <si>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</si>
  <si>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</si>
  <si>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</si>
  <si>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</si>
  <si>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</si>
  <si>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</si>
  <si>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</si>
  <si>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</si>
  <si>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</si>
  <si>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</si>
  <si>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</si>
  <si>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</si>
  <si>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</si>
  <si>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</si>
  <si>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</si>
  <si>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</si>
  <si>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</si>
  <si>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</si>
  <si>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</si>
  <si>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</si>
  <si>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</si>
  <si>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</si>
  <si>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</si>
  <si>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</si>
  <si>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</si>
  <si>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</si>
  <si>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</si>
  <si>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</si>
  <si>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</si>
  <si>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</si>
  <si>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</si>
  <si>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</si>
  <si>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</si>
  <si>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</si>
  <si>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</si>
  <si>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</si>
  <si>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</si>
  <si>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</si>
  <si>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</si>
  <si>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</si>
  <si>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</si>
  <si>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</si>
  <si>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</si>
  <si>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</si>
  <si>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</si>
  <si>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</si>
  <si>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</si>
  <si>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</si>
  <si>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</si>
  <si>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</si>
  <si>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</si>
  <si>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</si>
  <si>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</si>
  <si>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</si>
  <si>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</si>
  <si>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</si>
  <si>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</si>
  <si>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</si>
  <si>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</si>
  <si>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</si>
  <si>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</si>
  <si>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</si>
  <si>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</si>
  <si>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</si>
  <si>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</si>
  <si>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</si>
  <si>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</si>
  <si>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</si>
  <si>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</si>
  <si>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</si>
  <si>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</si>
  <si>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</si>
  <si>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</si>
  <si>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</si>
  <si>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</si>
  <si>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</si>
  <si>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</si>
  <si>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</si>
  <si>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</si>
  <si>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</si>
  <si>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</si>
  <si>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</si>
  <si>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</si>
  <si>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</si>
  <si>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</si>
  <si>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</si>
  <si>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</si>
  <si>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</si>
  <si>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</si>
  <si>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</si>
  <si>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</si>
  <si>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</si>
  <si>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</si>
  <si>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</si>
  <si>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</si>
  <si>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</si>
  <si>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</si>
  <si>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</si>
  <si>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</si>
  <si>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</si>
  <si>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</si>
  <si>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</si>
  <si>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</si>
  <si>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</si>
  <si>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</si>
  <si>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</si>
  <si>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</si>
  <si>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</si>
  <si>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</si>
  <si>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</si>
  <si>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</si>
  <si>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</si>
  <si>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</si>
  <si>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</si>
  <si>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</si>
  <si>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</si>
  <si>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</si>
  <si>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</si>
  <si>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</si>
  <si>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</si>
  <si>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</si>
  <si>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</si>
  <si>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</si>
  <si>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</si>
  <si>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</si>
  <si>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</si>
  <si>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</si>
  <si>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</si>
  <si>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</si>
  <si>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</si>
  <si>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</si>
  <si>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</si>
  <si>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</si>
  <si>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</si>
  <si>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</si>
  <si>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</si>
  <si>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</si>
  <si>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</si>
  <si>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</si>
  <si>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</si>
  <si>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</si>
  <si>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</si>
  <si>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</si>
  <si>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</si>
  <si>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</si>
  <si>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</si>
  <si>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</si>
  <si>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</si>
  <si>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</si>
  <si>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</si>
  <si>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</si>
  <si>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</si>
  <si>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</si>
  <si>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</si>
  <si>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</si>
  <si>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</si>
  <si>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</si>
  <si>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</si>
  <si>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</si>
  <si>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</si>
  <si>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</si>
  <si>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</si>
  <si>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</si>
  <si>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</si>
  <si>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</si>
  <si>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</si>
  <si>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</si>
  <si>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</si>
  <si>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</si>
  <si>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</si>
  <si>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</si>
  <si>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</si>
  <si>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</si>
  <si>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</si>
  <si>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</si>
  <si>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</si>
  <si>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</si>
  <si>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</si>
  <si>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</si>
  <si>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</si>
  <si>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</si>
  <si>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</si>
  <si>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</si>
  <si>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</si>
  <si>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</si>
  <si>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</si>
  <si>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</si>
  <si>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</si>
  <si>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</si>
  <si>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</si>
  <si>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</si>
  <si>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</si>
  <si>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</si>
  <si>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</si>
  <si>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</si>
  <si>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</si>
  <si>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</si>
  <si>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</si>
  <si>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</si>
  <si>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</si>
  <si>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</si>
  <si>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</si>
  <si>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</si>
  <si>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</si>
  <si>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</si>
  <si>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</si>
  <si>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</si>
  <si>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</si>
  <si>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</si>
  <si>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</si>
  <si>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</si>
  <si>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</si>
  <si>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</si>
  <si>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</si>
  <si>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</si>
  <si>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</si>
  <si>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</si>
  <si>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</si>
  <si>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</si>
  <si>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</si>
  <si>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</si>
  <si>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</si>
  <si>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</si>
  <si>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</si>
  <si>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</si>
  <si>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</si>
  <si>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</si>
  <si>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</si>
  <si>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</si>
  <si>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</si>
  <si>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</si>
  <si>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</si>
  <si>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</si>
  <si>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</si>
  <si>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</si>
  <si>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</si>
  <si>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</si>
  <si>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</si>
  <si>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</si>
  <si>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</si>
  <si>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</si>
  <si>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</si>
  <si>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</si>
  <si>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</si>
  <si>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</si>
  <si>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</si>
  <si>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</si>
  <si>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</si>
  <si>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</si>
  <si>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</si>
  <si>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</si>
  <si>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</si>
  <si>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</si>
  <si>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</si>
  <si>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</si>
  <si>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</si>
  <si>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</si>
  <si>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</si>
  <si>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</si>
  <si>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</si>
  <si>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</si>
  <si>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</si>
  <si>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</si>
  <si>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</si>
  <si>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</si>
  <si>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</si>
  <si>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</si>
  <si>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qsmd0596</t>
  </si>
  <si>
    <t>PCM-20251209-00000872</t>
  </si>
  <si>
    <t xml:space="preserve">EM team on the way 40 mins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</si>
  <si>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</si>
  <si>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</si>
  <si>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</si>
  <si>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</si>
  <si>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</si>
  <si>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</si>
  <si>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</si>
  <si>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</si>
  <si>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</si>
  <si>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</si>
  <si>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</si>
  <si>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</si>
  <si>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</si>
  <si>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</si>
  <si>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</si>
  <si>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</si>
  <si>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PCM-20251209-00001989</t>
  </si>
  <si>
    <t>ETA 80min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</si>
</sst>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1"/>
      <color rgb="FF1E293B"/>
      <name val="Inter"/>
      <charset val="1"/>
    </font>
    <font>
      <sz val="11"/>
      <color theme="1"/>
      <name val="Calibri"/>
      <charset val="1"/>
    </font>
    <font>
      <sz val="12"/>
      <color theme="1"/>
      <name val="Aptos"/>
      <family val="2"/>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34" fillId="0" borderId="0" xfId="0" applyFont="1"/>
    <xf numFmtId="22" fontId="34" fillId="0" borderId="0" xfId="0" applyNumberFormat="1" applyFont="1" applyAlignment="1">
      <alignment horizontal="center"/>
    </xf>
    <xf numFmtId="22" fontId="32" fillId="0" borderId="0" xfId="0" applyNumberFormat="1" applyFont="1" applyAlignment="1">
      <alignment horizontal="center"/>
    </xf>
    <xf numFmtId="0" fontId="35" fillId="0" borderId="0" xfId="0"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70" totalsRowShown="0" headerRowDxfId="62" dataDxfId="61" headerRowBorderDxfId="59" tableBorderDxfId="60">
  <autoFilter ref="A1:L87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0" totalsRowShown="0" headerRowDxfId="13" tableBorderDxfId="12">
  <autoFilter ref="A1:L3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K4" sqref="K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337.66828865740536</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3.3832638888270594E-2</v>
      </c>
      <c r="H3" s="122">
        <v>46000.577326388891</v>
      </c>
      <c r="I3" s="124" t="str">
        <f>IFERROR(VLOOKUP(D3,DB!A:F,6,0),"")</f>
        <v>SCECO</v>
      </c>
      <c r="J3" s="124" t="str">
        <f>IFERROR(VLOOKUP(D3,DB!A:G,7,0),"")</f>
        <v>Good</v>
      </c>
      <c r="K3" s="120" t="s">
        <v>39109</v>
      </c>
      <c r="L3" s="119" t="str">
        <f>IFERROR(VLOOKUP(D3,DB!A:I,9,0),"")</f>
        <v>Latis</v>
      </c>
    </row>
    <row r="4" spans="1:15" ht="15" customHeight="1">
      <c r="A4" s="125"/>
      <c r="B4" s="124" t="str">
        <f>IFERROR(VLOOKUP(D4,DB!A:K,11,0),"")</f>
        <v>R1</v>
      </c>
      <c r="C4" s="124">
        <v>2</v>
      </c>
      <c r="D4" s="56" t="s">
        <v>10211</v>
      </c>
      <c r="E4" s="123"/>
      <c r="F4" s="122"/>
      <c r="G4" s="121">
        <f ca="1">IFERROR(NOW()-F4,"-")</f>
        <v>46000.616714583331</v>
      </c>
      <c r="H4" s="122"/>
      <c r="I4" s="124" t="str">
        <f>IFERROR(VLOOKUP(D4,DB!A:F,6,0),"")</f>
        <v>Generator-SG</v>
      </c>
      <c r="J4" s="124" t="str">
        <f>IFERROR(VLOOKUP(D4,DB!A:G,7,0),"")</f>
        <v>Dead</v>
      </c>
      <c r="K4" s="120"/>
      <c r="L4" s="119" t="str">
        <f>IFERROR(VLOOKUP(D4,DB!A:I,9,0),"")</f>
        <v>Latis</v>
      </c>
    </row>
    <row r="5" spans="1:15" ht="15" customHeight="1">
      <c r="A5" s="125"/>
      <c r="B5" s="124" t="str">
        <f>IFERROR(VLOOKUP(D5,DB!A:K,11,0),"")</f>
        <v/>
      </c>
      <c r="C5" s="124"/>
      <c r="D5" s="56"/>
      <c r="E5" s="123"/>
      <c r="F5" s="122"/>
      <c r="G5" s="121">
        <f ca="1">IFERROR(NOW()-F5,"-")</f>
        <v>46000.616714583331</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46000.616714583331</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46000.616714583331</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46000.616714583331</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46000.616714583331</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46000.616714583331</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46000.616714583331</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46000.616714583331</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46000.616714583331</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46000.616714583331</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46000.616714583331</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46000.616714583331</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46000.616714583331</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46000.616714583331</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46000.616714583331</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46000.616714583331</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46000.616714583331</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46000.616714583331</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46000.616714583331</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46000.616714583331</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46000.616714583331</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46000.616714583331</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46000.616714583331</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46000.616714583331</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46000.616714583331</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46000.616714583331</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46000.616714583331</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46000.616714583331</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46000.616714583331</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46000.616714583331</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46000.616714583331</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46000.616714583331</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46000.616714583331</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46000.616714583331</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46000.616714583331</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46000.616714583331</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46000.616714583331</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46000.616714583331</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46000.616714583331</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46000.616714583331</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46000.616714583331</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46000.616714583331</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46000.616714583331</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46000.616714583331</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46000.616714583331</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46000.616714583331</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46000.616714583331</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46000.616714583331</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46000.616714583331</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46000.616714583331</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46000.616714583331</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46000.616714583331</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46000.616714583331</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46000.616714583331</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46000.616714583331</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46000.616714583331</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46000.616714583331</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46000.616714583331</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46000.616714583331</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46000.616714583331</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46000.616714583331</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46000.616714583331</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46000.616714583331</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46000.616714583331</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46000.616714583331</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46000.616714583331</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46000.616714583331</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46000.616714583331</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46000.616714583331</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46000.616714583331</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46000.616714583331</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46000.616714583331</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46000.616714583331</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46000.616714583331</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46000.616714583331</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46000.616714583331</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46000.616714583331</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46000.616714583331</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46000.616714583331</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46000.616714583331</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46000.616714583331</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46000.616714583331</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46000.616714583331</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46000.616714583331</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46000.616714583331</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46000.616714583331</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46000.616714583331</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46000.616714583331</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46000.616714583331</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46000.616714583331</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46000.616714583331</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46000.616714583331</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46000.616714583331</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46000.616714583331</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46000.616714583331</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46000.616714583331</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46000.616714583331</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46000.616714583331</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46000.616714583331</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46000.616714583331</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46000.616714583331</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46000.616714583331</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46000.616714583331</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46000.616714583331</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46000.616714583331</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46000.616714583331</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46000.616714583331</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46000.616714583331</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46000.616714583331</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46000.616714583331</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46000.616714583331</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46000.616714583331</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46000.616714583331</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46000.616714583331</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46000.616714583331</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46000.616714583331</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46000.616714583331</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46000.616714583331</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46000.616714583331</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46000.616714583331</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46000.616714583331</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46000.616714583331</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46000.616714583331</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46000.616714583331</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46000.616714583331</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46000.616714583331</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46000.616714583331</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46000.616714583331</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46000.616714583331</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46000.616714583331</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46000.616714583331</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46000.616714583331</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46000.616714583331</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46000.616714583331</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46000.616714583331</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46000.616714583331</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46000.616714583331</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46000.616714583331</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46000.616714583331</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46000.616714583331</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46000.616714583331</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46000.616714583331</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46000.616714583331</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46000.616714583331</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46000.616714583331</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46000.616714583331</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46000.616714583331</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46000.616714583331</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46000.616714583331</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46000.616714583331</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46000.616714583331</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46000.616714583331</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46000.616714583331</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46000.616714583331</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46000.616714583331</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46000.616714583331</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46000.616714583331</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46000.616714583331</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46000.616714583331</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46000.616714583331</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46000.616714583331</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46000.616714583331</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C33055EB-E111-4A72-BA0C-B19C4F0F3138}"/>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workbookViewId="0">
      <selection activeCell="A6" sqref="A6:X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175.61687662037002</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16.229295601850026</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3.2613326388891437</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R2</v>
      </c>
      <c r="C6" s="18"/>
      <c r="D6" s="18" t="s">
        <v>39121</v>
      </c>
      <c r="E6" s="81"/>
      <c r="F6" s="97"/>
      <c r="G6" s="98">
        <f ca="1">IFERROR(NOW()-F6,"-")</f>
        <v>46000.616714583331</v>
      </c>
      <c r="H6" s="97"/>
      <c r="I6" s="18" t="str">
        <f>IFERROR(VLOOKUP(D6,DB!A:F,6,0),"")</f>
        <v>SCECO</v>
      </c>
      <c r="J6" s="18" t="str">
        <f>IFERROR(VLOOKUP(D6,DB!A:G,7,0),"")</f>
        <v>Dead</v>
      </c>
      <c r="K6" s="19"/>
      <c r="L6" s="18" t="str">
        <f>IFERROR(VLOOKUP(D6,DB!A:I,9,0),"")</f>
        <v>Latis</v>
      </c>
    </row>
    <row r="7" spans="1:12" ht="31.5" customHeight="1">
      <c r="A7" s="96"/>
      <c r="B7" s="18" t="str">
        <f>IFERROR(VLOOKUP(D7,DB!A:K,11,0),"")</f>
        <v/>
      </c>
      <c r="C7" s="18"/>
      <c r="D7" s="18"/>
      <c r="E7" s="81"/>
      <c r="F7" s="97"/>
      <c r="G7" s="98">
        <f ca="1">IFERROR(NOW()-F7,"-")</f>
        <v>46000.616714583331</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46000.616714583331</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46000.616714583331</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46000.616714583331</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46000.616714583331</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46000.616714583331</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46000.616714583331</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46000.616714583331</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46000.616714583331</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46000.616714583331</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46000.616714583331</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46000.616714583331</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46000.616714583331</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46000.616714583331</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46000.616714583331</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46000.616714583331</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46000.616714583331</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46000.616714583331</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46000.616714583331</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46000.616714583331</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46000.616714583331</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46000.616714583331</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46000.616714583331</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46000.616714583331</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46000.616714583331</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46000.616714583331</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46000.616714583331</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46000.616714583331</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46000.616714583331</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46000.616714583331</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46000.616714583331</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46000.616714583331</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46000.616714583331</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46000.616714583331</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46000.616714583331</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46000.616714583331</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46000.616714583331</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46000.616714583331</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46000.616714583331</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46000.616714583331</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46000.616714583331</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46000.616714583331</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46000.616714583331</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46000.616714583331</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46000.616714583331</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46000.616714583331</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46000.616714583331</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46000.616714583331</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46000.616714583331</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46000.616714583331</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46000.616714583331</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46000.616714583331</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46000.616714583331</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46000.616714583331</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46000.616714583331</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46000.616714583331</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46000.616714583331</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46000.616714583331</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46000.616714583331</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46000.616714583331</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46000.616714583331</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46000.616714583331</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46000.616714583331</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46000.616714583331</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46000.616714583331</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46000.616714583331</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46000.616714583331</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46000.616714583331</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46000.616714583331</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46000.616714583331</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46000.616714583331</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46000.616714583331</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46000.616714583331</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46000.616714583331</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46000.616714583331</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46000.616714583331</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46000.616714583331</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46000.616714583331</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46000.616714583331</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46000.616714583331</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46000.616714583331</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46000.616714583331</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46000.616714583331</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46000.616714583331</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46000.616714583331</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46000.616714583331</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46000.616714583331</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46000.616714583331</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46000.616714583331</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46000.616714583331</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46000.616714583331</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46000.616714583331</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46000.616714583331</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46000.616714583331</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46000.616714583331</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46000.616714583331</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46000.616714583331</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46000.616714583331</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46000.616714583331</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46000.616714583331</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46000.616714583331</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46000.616714583331</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46000.616714583331</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46000.616714583331</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46000.616714583331</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46000.616714583331</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46000.616714583331</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46000.616714583331</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46000.616714583331</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46000.616714583331</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46000.616714583331</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46000.616714583331</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46000.616714583331</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46000.616714583331</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46000.616714583331</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46000.616714583331</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46000.616714583331</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46000.616714583331</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46000.616714583331</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46000.616714583331</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46000.616714583331</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46000.616714583331</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46000.616714583331</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46000.616714583331</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46000.616714583331</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46000.616714583331</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46000.616714583331</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46000.616714583331</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46000.616714583331</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46000.616714583331</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46000.616714583331</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46000.616714583331</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46000.616714583331</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46000.616714583331</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46000.616714583331</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46000.616714583331</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46000.616714583331</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46000.616714583331</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46000.616714583331</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46000.616714583331</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46000.616714583331</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46000.616714583331</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46000.616714583331</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46000.616714583331</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46000.616714583331</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46000.616714583331</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46000.616714583331</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46000.616714583331</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46000.616714583331</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46000.616714583331</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46000.616714583331</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46000.616714583331</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46000.616714583331</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46000.616714583331</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46000.616714583331</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46000.616714583331</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46000.616714583331</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46000.616714583331</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46000.616714583331</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46000.616714583331</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46000.616714583331</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46000.616714583331</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46000.616714583331</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46000.616714583331</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46000.616714583331</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46000.616714583331</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46000.616714583331</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46000.616714583331</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46000.616714583331</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46000.616714583331</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46000.616714583331</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46000.616714583331</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46000.616714583331</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46000.616714583331</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46000.616714583331</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46000.616714583331</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46000.616714583331</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46000.616714583331</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46000.616714583331</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46000.616714583331</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46000.616714583331</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46000.616714583331</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46000.616714583331</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46000.616714583331</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46000.616714583331</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46000.616714583331</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46000.616714583331</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46000.616714583331</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46000.616714583331</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46000.616714583331</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46000.616714583331</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46000.616714583331</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46000.616714583331</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46000.616714583331</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46000.616714583331</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46000.616714583331</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46000.616714583331</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46000.616714583331</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46000.616714583331</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46000.616714583331</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46000.616714583331</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46000.616714583331</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46000.616714583331</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46000.616714583331</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46000.616714583331</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46000.616714583331</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46000.616714583331</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46000.616714583331</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46000.616714583331</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46000.616714583331</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46000.616714583331</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46000.616714583331</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46000.616714583331</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46000.616714583331</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46000.616714583331</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46000.616714583331</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46000.616714583331</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46000.616714583331</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46000.616714583331</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46000.616714583331</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46000.616714583331</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46000.616714583331</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46000.616714583331</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46000.616714583331</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46000.616714583331</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46000.616714583331</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46000.616714583331</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46000.616714583331</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46000.616714583331</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46000.616714583331</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46000.616714583331</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46000.616714583331</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46000.616714583331</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46000.616714583331</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70"/>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55" t="s">
        <v>39122</v>
      </c>
      <c r="B2" s="58" t="str">
        <f>IFERROR(VLOOKUP(D2,DB!A:K,11,0),"")</f>
        <v>R3</v>
      </c>
      <c r="C2" s="18">
        <v>1</v>
      </c>
      <c r="D2" s="154" t="s">
        <v>18700</v>
      </c>
      <c r="E2" s="18" t="s">
        <v>39111</v>
      </c>
      <c r="F2" s="157">
        <v>46000.379340277781</v>
      </c>
      <c r="G2" s="21">
        <f t="shared" ref="G2:G23" ca="1" si="0">IFERROR(NOW()-F2,"-")</f>
        <v>0.23737430555047467</v>
      </c>
      <c r="H2" s="156">
        <v>46000.368796296294</v>
      </c>
      <c r="I2" s="19" t="str">
        <f>IFERROR(VLOOKUP(D2,DB!A:F,6,0),"")</f>
        <v>SCECO</v>
      </c>
      <c r="J2" s="18" t="str">
        <f>IFERROR(VLOOKUP(D2,DB!A:G,7,0),"")</f>
        <v>In progress</v>
      </c>
      <c r="K2" s="42" t="s">
        <v>39123</v>
      </c>
      <c r="L2" s="23" t="str">
        <f>IFERROR(VLOOKUP(D2,DB!A:I,9,0),"")</f>
        <v>Latis</v>
      </c>
    </row>
    <row r="3" spans="1:13" ht="15" customHeight="1">
      <c r="A3" s="19"/>
      <c r="B3" s="58" t="str">
        <f>IFERROR(VLOOKUP(D3,DB!A:K,11,0),"")</f>
        <v/>
      </c>
      <c r="C3" s="18"/>
      <c r="D3" s="18" t="str">
        <f>IFERROR(VLOOKUP(#REF!,DB!#REF!,7,0),"")</f>
        <v/>
      </c>
      <c r="E3" s="18"/>
      <c r="F3" s="20"/>
      <c r="G3" s="21">
        <f t="shared" ca="1" si="0"/>
        <v>46000.616714583331</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46000.616714583331</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46000.616714583331</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46000.616714583331</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46000.616714583331</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46000.616714583331</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46000.616714583331</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46000.616714583331</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46000.616714583331</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46000.616714583331</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46000.616714583331</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46000.616714583331</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46000.616714583331</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46000.616714583331</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46000.616714583331</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46000.616714583331</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46000.616714583331</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46000.616714583331</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46000.616714583331</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46000.616714583331</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46000.616714583331</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ref="G24:G87" ca="1" si="1">IFERROR(NOW()-F24,"-")</f>
        <v>46000.616714583331</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46000.616714583331</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46000.616714583331</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46000.616714583331</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46000.616714583331</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46000.616714583331</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46000.616714583331</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46000.616714583331</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46000.616714583331</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46000.616714583331</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46000.616714583331</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46000.616714583331</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46000.616714583331</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46000.616714583331</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46000.616714583331</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46000.616714583331</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46000.616714583331</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46000.616714583331</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46000.616714583331</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46000.616714583331</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46000.616714583331</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46000.616714583331</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46000.616714583331</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46000.616714583331</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46000.616714583331</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46000.616714583331</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46000.616714583331</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46000.616714583331</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46000.616714583331</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46000.616714583331</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46000.616714583331</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46000.616714583331</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46000.616714583331</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46000.616714583331</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46000.616714583331</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46000.616714583331</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46000.616714583331</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46000.616714583331</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46000.616714583331</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46000.616714583331</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46000.616714583331</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46000.616714583331</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46000.616714583331</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46000.616714583331</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46000.616714583331</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46000.616714583331</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46000.616714583331</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46000.616714583331</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46000.616714583331</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46000.616714583331</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46000.616714583331</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46000.616714583331</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46000.616714583331</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46000.616714583331</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46000.616714583331</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46000.616714583331</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46000.616714583331</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46000.616714583331</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46000.616714583331</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46000.616714583331</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46000.616714583331</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46000.616714583331</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46000.616714583331</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46000.616714583331</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ref="G88:G151" ca="1" si="2">IFERROR(NOW()-F88,"-")</f>
        <v>46000.616714583331</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46000.616714583331</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46000.616714583331</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46000.616714583331</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46000.616714583331</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46000.616714583331</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46000.616714583331</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46000.616714583331</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46000.616714583331</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46000.616714583331</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46000.616714583331</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46000.616714583331</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46000.616714583331</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46000.616714583331</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46000.616714583331</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46000.616714583331</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46000.616714583331</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46000.616714583331</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46000.616714583331</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46000.616714583331</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46000.616714583331</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46000.616714583331</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46000.616714583331</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46000.616714583331</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46000.616714583331</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46000.616714583331</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46000.616714583331</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46000.616714583331</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46000.616714583331</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46000.616714583331</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46000.616714583331</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46000.616714583331</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46000.616714583331</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46000.616714583331</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46000.616714583331</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46000.616714583331</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46000.616714583331</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46000.616714583331</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46000.616714583331</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46000.616714583331</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46000.616714583331</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46000.616714583331</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46000.616714583331</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46000.616714583331</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46000.616714583331</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46000.616714583331</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46000.616714583331</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46000.616714583331</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46000.616714583331</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46000.616714583331</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46000.616714583331</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46000.616714583331</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46000.616714583331</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46000.616714583331</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46000.616714583331</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46000.616714583331</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46000.616714583331</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46000.616714583331</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46000.616714583331</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46000.616714583331</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46000.616714583331</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46000.616714583331</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46000.616714583331</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46000.616714583331</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ref="G152:G215" ca="1" si="3">IFERROR(NOW()-F152,"-")</f>
        <v>46000.616714583331</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46000.616714583331</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46000.616714583331</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46000.616714583331</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46000.616714583331</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46000.616714583331</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46000.616714583331</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46000.616714583331</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46000.616714583331</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46000.616714583331</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46000.616714583331</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46000.616714583331</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46000.616714583331</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46000.616714583331</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46000.616714583331</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46000.616714583331</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46000.616714583331</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46000.616714583331</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46000.616714583331</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46000.616714583331</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46000.616714583331</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46000.616714583331</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46000.616714583331</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46000.616714583331</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46000.616714583331</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46000.616714583331</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46000.616714583331</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46000.616714583331</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46000.616714583331</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46000.616714583331</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46000.616714583331</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46000.616714583331</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46000.616714583331</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46000.616714583331</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46000.616714583331</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46000.616714583331</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46000.616714583331</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46000.616714583331</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46000.616714583331</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46000.616714583331</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46000.616714583331</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46000.616714583331</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46000.616714583331</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46000.616714583331</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46000.616714583331</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46000.616714583331</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46000.616714583331</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46000.616714583331</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46000.616714583331</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46000.616714583331</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46000.616714583331</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46000.616714583331</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46000.616714583331</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46000.616714583331</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46000.616714583331</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46000.616714583331</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46000.616714583331</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46000.616714583331</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46000.616714583331</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46000.616714583331</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46000.616714583331</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46000.616714583331</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46000.616714583331</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46000.616714583331</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ref="G216:G279" ca="1" si="4">IFERROR(NOW()-F216,"-")</f>
        <v>46000.616714583331</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46000.616714583331</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46000.616714583331</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46000.616714583331</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46000.616714583331</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46000.616714583331</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46000.616714583331</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46000.616714583331</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46000.616714583331</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46000.616714583331</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46000.616714583331</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46000.616714583331</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46000.616714583331</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46000.616714583331</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46000.616714583331</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46000.616714583331</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46000.616714583331</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46000.616714583331</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46000.616714583331</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46000.616714583331</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46000.616714583331</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46000.616714583331</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46000.616714583331</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46000.616714583331</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46000.616714583331</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46000.616714583331</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46000.616714583331</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46000.616714583331</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46000.616714583331</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46000.616714583331</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46000.616714583331</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46000.616714583331</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46000.616714583331</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46000.616714583331</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46000.616714583331</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46000.616714583331</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46000.616714583331</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46000.616714583331</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46000.616714583331</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46000.616714583331</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46000.616714583331</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46000.616714583331</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46000.616714583331</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46000.616714583331</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46000.616714583331</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46000.616714583331</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46000.616714583331</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46000.616714583331</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46000.616714583331</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46000.616714583331</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46000.616714583331</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46000.616714583331</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46000.616714583331</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46000.616714583331</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46000.616714583331</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46000.616714583331</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46000.616714583331</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46000.616714583331</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46000.616714583331</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46000.616714583331</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46000.616714583331</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46000.616714583331</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46000.616714583331</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46000.616714583331</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ref="G280:G343" ca="1" si="5">IFERROR(NOW()-F280,"-")</f>
        <v>46000.616714583331</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46000.616714583331</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46000.616714583331</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46000.616714583331</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46000.616714583331</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46000.616714583331</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46000.616714583331</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46000.616714583331</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46000.616714583331</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46000.616714583331</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46000.616714583331</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46000.616714583331</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46000.616714583331</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46000.616714583331</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46000.616714583331</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46000.616714583331</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46000.616714583331</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46000.616714583331</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46000.616714583331</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46000.616714583331</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46000.616714583331</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46000.616714583331</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46000.616714583331</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46000.616714583331</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46000.616714583331</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46000.616714583331</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46000.616714583331</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46000.616714583331</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46000.616714583331</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46000.616714583331</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46000.616714583331</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46000.616714583331</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46000.616714583331</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46000.616714583331</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46000.616714583331</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46000.616714583331</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46000.616714583331</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46000.616714583331</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46000.616714583331</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46000.616714583331</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46000.616714583331</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46000.616714583331</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46000.616714583331</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46000.616714583331</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46000.616714583331</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46000.616714583331</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46000.616714583331</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46000.616714583331</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46000.616714583331</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46000.616714583331</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46000.616714583331</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46000.616714583331</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46000.616714583331</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46000.616714583331</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46000.616714583331</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46000.616714583331</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46000.616714583331</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46000.616714583331</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46000.616714583331</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46000.616714583331</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46000.616714583331</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46000.616714583331</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46000.616714583331</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46000.616714583331</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ref="G344:G407" ca="1" si="6">IFERROR(NOW()-F344,"-")</f>
        <v>46000.616714583331</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46000.616714583331</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46000.616714583331</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46000.616714583331</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46000.616714583331</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46000.616714583331</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46000.616714583331</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46000.616714583331</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46000.616714583331</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46000.616714583331</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46000.616714583331</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46000.616714583331</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46000.616714583331</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46000.616714583331</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46000.616714583331</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46000.616714583331</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46000.616714583331</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46000.616714583331</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46000.616714583331</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46000.616714583331</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46000.616714583331</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46000.616714583331</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46000.616714583331</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46000.616714583331</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46000.616714583331</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46000.616714583331</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46000.616714583331</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46000.616714583331</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46000.616714583331</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46000.616714583331</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46000.616714583331</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46000.616714583331</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46000.616714583331</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46000.616714583331</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46000.616714583331</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46000.616714583331</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46000.616714583331</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46000.616714583331</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46000.616714583331</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46000.616714583331</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46000.616714583331</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46000.616714583331</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46000.616714583331</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46000.616714583331</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46000.616714583331</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46000.616714583331</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46000.616714583331</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46000.616714583331</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46000.616714583331</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46000.616714583331</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46000.616714583331</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46000.616714583331</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46000.616714583331</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46000.616714583331</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46000.616714583331</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46000.616714583331</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46000.616714583331</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46000.616714583331</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46000.616714583331</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46000.616714583331</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46000.616714583331</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46000.616714583331</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46000.616714583331</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46000.616714583331</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ref="G408:G471" ca="1" si="7">IFERROR(NOW()-F408,"-")</f>
        <v>46000.616714583331</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46000.616714583331</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46000.616714583331</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46000.616714583331</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46000.616714583331</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46000.616714583331</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46000.616714583331</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46000.616714583331</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46000.616714583331</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46000.616714583331</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46000.616714583331</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46000.616714583331</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46000.616714583331</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46000.616714583331</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46000.616714583331</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46000.616714583331</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46000.616714583331</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46000.616714583331</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46000.616714583331</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46000.616714583331</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46000.616714583331</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46000.616714583331</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46000.616714583331</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46000.616714583331</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46000.616714583331</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46000.616714583331</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46000.616714583331</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46000.616714583331</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46000.616714583331</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46000.616714583331</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46000.616714583331</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46000.616714583331</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46000.616714583331</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46000.616714583331</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46000.616714583331</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46000.616714583331</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46000.616714583331</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46000.616714583331</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46000.616714583331</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46000.616714583331</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46000.616714583331</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46000.616714583331</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46000.616714583331</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46000.616714583331</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46000.616714583331</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46000.616714583331</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46000.616714583331</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46000.616714583331</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46000.616714583331</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46000.616714583331</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46000.616714583331</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46000.616714583331</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46000.616714583331</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46000.616714583331</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46000.616714583331</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46000.616714583331</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46000.616714583331</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46000.616714583331</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46000.616714583331</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46000.616714583331</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46000.616714583331</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46000.616714583331</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46000.616714583331</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46000.616714583331</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ref="G472:G535" ca="1" si="8">IFERROR(NOW()-F472,"-")</f>
        <v>46000.616714583331</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46000.616714583331</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46000.616714583331</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46000.616714583331</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46000.616714583331</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46000.616714583331</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46000.616714583331</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46000.616714583331</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46000.616714583331</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46000.616714583331</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46000.616714583331</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46000.616714583331</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46000.616714583331</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46000.616714583331</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46000.616714583331</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46000.616714583331</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46000.616714583331</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46000.616714583331</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46000.616714583331</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46000.616714583331</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46000.616714583331</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46000.616714583331</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46000.616714583331</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46000.616714583331</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46000.616714583331</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46000.616714583331</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46000.616714583331</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46000.616714583331</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46000.616714583331</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46000.616714583331</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46000.616714583331</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46000.616714583331</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46000.616714583331</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46000.616714583331</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46000.616714583331</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46000.616714583331</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46000.616714583331</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46000.616714583331</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46000.616714583331</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46000.616714583331</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46000.616714583331</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46000.616714583331</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46000.616714583331</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46000.616714583331</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46000.616714583331</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46000.616714583331</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46000.616714583331</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46000.616714583331</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46000.616714583331</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46000.616714583331</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46000.616714583331</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46000.616714583331</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46000.616714583331</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46000.616714583331</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46000.616714583331</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46000.616714583331</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46000.616714583331</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46000.616714583331</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46000.616714583331</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46000.616714583331</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46000.616714583331</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46000.616714583331</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46000.616714583331</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46000.616714583331</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ref="G536:G599" ca="1" si="9">IFERROR(NOW()-F536,"-")</f>
        <v>46000.616714583331</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46000.616714583331</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46000.616714583331</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46000.616714583331</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46000.616714583331</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46000.616714583331</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46000.616714583331</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46000.616714583331</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46000.616714583331</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46000.616714583331</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46000.616714583331</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46000.616714583331</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46000.616714583331</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46000.616714583331</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46000.616714583331</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46000.616714583331</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46000.616714583331</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46000.616714583331</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46000.616714583331</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46000.616714583331</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46000.616714583331</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46000.616714583331</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46000.616714583331</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46000.616714583331</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46000.616714583331</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46000.616714583331</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46000.616714583331</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46000.616714583331</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46000.616714583331</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46000.616714583331</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46000.616714583331</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46000.616714583331</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46000.616714583331</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46000.616714583331</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46000.616714583331</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46000.616714583331</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46000.616714583331</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46000.616714583331</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46000.616714583331</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46000.616714583331</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46000.616714583331</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46000.616714583331</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46000.616714583331</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46000.616714583331</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46000.616714583331</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46000.616714583331</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46000.616714583331</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46000.616714583331</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46000.616714583331</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46000.616714583331</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46000.616714583331</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46000.616714583331</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46000.616714583331</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46000.616714583331</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46000.616714583331</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46000.616714583331</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46000.616714583331</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46000.616714583331</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46000.616714583331</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46000.616714583331</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46000.616714583331</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46000.616714583331</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46000.616714583331</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46000.616714583331</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ref="G600:G663" ca="1" si="10">IFERROR(NOW()-F600,"-")</f>
        <v>46000.616714583331</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46000.616714583331</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46000.616714583331</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46000.616714583331</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46000.616714583331</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46000.616714583331</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46000.616714583331</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46000.616714583331</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46000.616714583331</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46000.616714583331</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46000.616714583331</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46000.616714583331</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46000.616714583331</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46000.616714583331</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46000.616714583331</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46000.616714583331</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46000.616714583331</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46000.616714583331</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46000.616714583331</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46000.616714583331</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46000.616714583331</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46000.616714583331</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46000.616714583331</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46000.616714583331</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46000.616714583331</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46000.616714583331</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46000.616714583331</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46000.616714583331</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46000.616714583331</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46000.616714583331</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46000.616714583331</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46000.616714583331</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46000.616714583331</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46000.616714583331</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46000.616714583331</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46000.616714583331</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46000.616714583331</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46000.616714583331</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46000.616714583331</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46000.616714583331</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46000.616714583331</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46000.616714583331</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46000.616714583331</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46000.616714583331</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46000.616714583331</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46000.616714583331</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46000.616714583331</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46000.616714583331</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46000.616714583331</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46000.616714583331</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46000.616714583331</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46000.616714583331</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46000.616714583331</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46000.616714583331</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46000.616714583331</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46000.616714583331</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46000.616714583331</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46000.616714583331</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46000.616714583331</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46000.616714583331</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46000.616714583331</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46000.616714583331</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46000.616714583331</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46000.616714583331</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ref="G664:G727" ca="1" si="11">IFERROR(NOW()-F664,"-")</f>
        <v>46000.616714583331</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46000.616714583331</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46000.616714583331</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46000.616714583331</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46000.616714583331</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46000.616714583331</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46000.616714583331</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46000.616714583331</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46000.616714583331</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46000.616714583331</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46000.616714583331</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46000.616714583331</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46000.616714583331</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46000.616714583331</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46000.616714583331</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46000.616714583331</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46000.616714583331</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46000.616714583331</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46000.616714583331</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46000.616714583331</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46000.616714583331</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46000.616714583331</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46000.616714583331</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46000.616714583331</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46000.616714583331</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46000.616714583331</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46000.616714583331</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46000.616714583331</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46000.616714583331</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46000.616714583331</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46000.616714583331</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46000.616714583331</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46000.616714583331</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46000.616714583331</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46000.616714583331</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46000.616714583331</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46000.616714583331</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46000.616714583331</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46000.616714583331</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46000.616714583331</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46000.616714583331</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46000.616714583331</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46000.616714583331</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46000.616714583331</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46000.616714583331</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46000.616714583331</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46000.616714583331</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46000.616714583331</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46000.616714583331</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46000.616714583331</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46000.616714583331</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46000.616714583331</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46000.616714583331</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46000.616714583331</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46000.616714583331</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46000.616714583331</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46000.616714583331</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46000.616714583331</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46000.616714583331</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46000.616714583331</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46000.616714583331</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46000.616714583331</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46000.616714583331</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46000.616714583331</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ref="G728:G791" ca="1" si="12">IFERROR(NOW()-F728,"-")</f>
        <v>46000.616714583331</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46000.616714583331</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46000.616714583331</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46000.616714583331</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46000.616714583331</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46000.616714583331</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46000.616714583331</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46000.616714583331</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46000.616714583331</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46000.616714583331</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46000.616714583331</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46000.616714583331</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46000.616714583331</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46000.616714583331</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46000.616714583331</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46000.616714583331</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46000.616714583331</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46000.616714583331</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46000.616714583331</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46000.616714583331</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46000.616714583331</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46000.616714583331</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46000.616714583331</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46000.616714583331</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46000.616714583331</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46000.616714583331</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46000.616714583331</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46000.616714583331</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46000.616714583331</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46000.616714583331</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46000.616714583331</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46000.616714583331</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46000.616714583331</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46000.616714583331</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46000.616714583331</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46000.616714583331</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46000.616714583331</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46000.616714583331</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46000.616714583331</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46000.616714583331</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46000.616714583331</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46000.616714583331</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46000.616714583331</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46000.616714583331</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46000.616714583331</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46000.616714583331</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46000.616714583331</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46000.616714583331</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46000.616714583331</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46000.616714583331</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46000.616714583331</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46000.616714583331</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46000.616714583331</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46000.616714583331</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46000.616714583331</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46000.616714583331</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46000.616714583331</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46000.616714583331</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46000.616714583331</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46000.616714583331</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46000.616714583331</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46000.616714583331</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46000.616714583331</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46000.616714583331</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ref="G792:G855" ca="1" si="13">IFERROR(NOW()-F792,"-")</f>
        <v>46000.616714583331</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46000.616714583331</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46000.616714583331</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46000.616714583331</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46000.616714583331</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46000.616714583331</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46000.616714583331</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46000.616714583331</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46000.616714583331</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46000.616714583331</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46000.616714583331</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46000.616714583331</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46000.616714583331</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46000.616714583331</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46000.616714583331</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46000.616714583331</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46000.616714583331</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46000.616714583331</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46000.616714583331</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46000.616714583331</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46000.616714583331</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46000.616714583331</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46000.616714583331</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46000.616714583331</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46000.616714583331</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46000.616714583331</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46000.616714583331</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46000.616714583331</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46000.616714583331</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46000.616714583331</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46000.616714583331</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46000.616714583331</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46000.616714583331</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46000.616714583331</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46000.616714583331</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46000.616714583331</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46000.616714583331</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46000.616714583331</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46000.616714583331</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46000.616714583331</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46000.616714583331</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46000.616714583331</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46000.616714583331</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46000.616714583331</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46000.616714583331</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46000.616714583331</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46000.616714583331</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46000.616714583331</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46000.616714583331</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46000.616714583331</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46000.616714583331</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46000.616714583331</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46000.616714583331</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46000.616714583331</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46000.616714583331</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46000.616714583331</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46000.616714583331</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46000.616714583331</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46000.616714583331</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46000.616714583331</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46000.616714583331</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46000.616714583331</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46000.616714583331</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46000.616714583331</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ref="G856:G870" ca="1" si="14">IFERROR(NOW()-F856,"-")</f>
        <v>46000.616714583331</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46000.616714583331</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46000.616714583331</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46000.616714583331</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46000.616714583331</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46000.616714583331</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46000.616714583331</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46000.616714583331</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46000.616714583331</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46000.616714583331</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46000.616714583331</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46000.616714583331</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46000.616714583331</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46000.616714583331</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46000.616714583331</v>
      </c>
      <c r="H870" s="22"/>
      <c r="I870" s="19" t="str">
        <f>IFERROR(VLOOKUP(D870,DB!A:F,6,0),"")</f>
        <v/>
      </c>
      <c r="J870" s="18" t="str">
        <f>IFERROR(VLOOKUP(D870,DB!A:G,7,0),"")</f>
        <v/>
      </c>
      <c r="K870" s="42"/>
      <c r="L870" s="23" t="str">
        <f>IFERROR(VLOOKUP(D870,DB!A:I,9,0),"")</f>
        <v/>
      </c>
    </row>
  </sheetData>
  <dataValidations count="2">
    <dataValidation allowBlank="1" showInputMessage="1" showErrorMessage="1" sqref="E1" xr:uid="{5914219A-CB83-432D-936A-CC0CB6F3982A}"/>
    <dataValidation type="list" allowBlank="1" showInputMessage="1" showErrorMessage="1" sqref="E2:E87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39124</v>
      </c>
      <c r="B2" s="87" t="str">
        <f>IFERROR(VLOOKUP(D2,DB!A:K,11,0),"")</f>
        <v>R4</v>
      </c>
      <c r="C2" s="89">
        <v>1</v>
      </c>
      <c r="D2" s="87" t="s">
        <v>35166</v>
      </c>
      <c r="E2" s="90" t="s">
        <v>39106</v>
      </c>
      <c r="F2" s="91">
        <v>45703.480717592596</v>
      </c>
      <c r="G2" s="92">
        <f ca="1">IFERROR(NOW()-F2,"")</f>
        <v>297.13599699073529</v>
      </c>
      <c r="H2" s="91">
        <v>45703.474768518521</v>
      </c>
      <c r="I2" s="91" t="str">
        <f>IFERROR(VLOOKUP(D2,DB!A:F,6,0),"")</f>
        <v>SCECO</v>
      </c>
      <c r="J2" s="91" t="str">
        <f>IFERROR(VLOOKUP(D2,DB!A:G,7,0),"")</f>
        <v>Dead</v>
      </c>
      <c r="K2" s="93" t="s">
        <v>39125</v>
      </c>
      <c r="L2" s="87" t="str">
        <f>IFERROR(VLOOKUP(D2,DB!A:I,9,0),"")</f>
        <v>Latis</v>
      </c>
    </row>
    <row r="3" spans="1:16" ht="19.5" customHeight="1">
      <c r="A3" s="107" t="s">
        <v>39126</v>
      </c>
      <c r="B3" s="107" t="str">
        <f>IFERROR(VLOOKUP(D3,DB!A:K,11,0),"")</f>
        <v>R4</v>
      </c>
      <c r="C3" s="89">
        <v>2</v>
      </c>
      <c r="D3" s="87" t="s">
        <v>32943</v>
      </c>
      <c r="E3" s="90" t="s">
        <v>39106</v>
      </c>
      <c r="F3" s="91">
        <v>45998.79414351852</v>
      </c>
      <c r="G3" s="92">
        <f t="shared" ref="G3:G4" ca="1" si="0">IFERROR(NOW()-F3,"")</f>
        <v>1.8225710648111999</v>
      </c>
      <c r="H3" s="91">
        <v>45998.664027777777</v>
      </c>
      <c r="I3" s="107" t="str">
        <f>IFERROR(VLOOKUP(D3,DB!A:F,6,0),"")</f>
        <v>SCECO</v>
      </c>
      <c r="J3" s="107" t="str">
        <f>IFERROR(VLOOKUP(D3,DB!A:G,7,0),"")</f>
        <v>Vandalized</v>
      </c>
      <c r="K3" s="93" t="s">
        <v>39127</v>
      </c>
      <c r="L3" s="87" t="str">
        <f>IFERROR(VLOOKUP(D3,DB!A:I,9,0),"")</f>
        <v>Latis</v>
      </c>
    </row>
    <row r="4" spans="1:16" ht="30.75">
      <c r="A4" s="107" t="s">
        <v>39128</v>
      </c>
      <c r="B4" s="107" t="str">
        <f>IFERROR(VLOOKUP(D4,DB!A:K,11,0),"")</f>
        <v>R4</v>
      </c>
      <c r="C4" s="89">
        <v>3</v>
      </c>
      <c r="D4" s="87" t="s">
        <v>36247</v>
      </c>
      <c r="E4" s="90" t="s">
        <v>39106</v>
      </c>
      <c r="F4" s="91"/>
      <c r="G4" s="92">
        <f t="shared" ca="1" si="0"/>
        <v>46000.616714583331</v>
      </c>
      <c r="H4" s="91">
        <v>45999.038888888892</v>
      </c>
      <c r="I4" s="107" t="str">
        <f>IFERROR(VLOOKUP(D4,DB!A:F,6,0),"")</f>
        <v>SCECO</v>
      </c>
      <c r="J4" s="107" t="str">
        <f>IFERROR(VLOOKUP(D4,DB!A:G,7,0),"")</f>
        <v>Dead</v>
      </c>
      <c r="K4" s="93" t="s">
        <v>39129</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0.29848541666433448</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46000.616714583331</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46000.616714583331</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46000.616714583331</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46000.616714583331</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46000.616714583331</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46000.616714583331</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46000.616714583331</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46000.616714583331</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46000.616714583331</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46000.616714583331</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46000.616714583331</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46000.616714583331</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46000.616714583331</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46000.616714583331</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46000.616714583331</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46000.616714583331</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46000.616714583331</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46000.616714583331</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46000.616714583331</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46000.616714583331</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46000.616714583331</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46000.616714583331</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46000.616714583331</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46000.616714583331</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46000.616714583331</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46000.616714583331</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46000.616714583331</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46000.616714583331</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46000.616714583331</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46000.616714583331</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46000.616714583331</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46000.616714583331</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46000.616714583331</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46000.616714583331</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46000.616714583331</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46000.616714583331</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46000.616714583331</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46000.616714583331</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46000.616714583331</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46000.616714583331</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46000.616714583331</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46000.616714583331</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46000.616714583331</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46000.616714583331</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46000.616714583331</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46000.616714583331</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46000.616714583331</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46000.616714583331</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46000.616714583331</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46000.616714583331</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46000.616714583331</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46000.616714583331</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46000.616714583331</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46000.616714583331</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46000.616714583331</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46000.616714583331</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46000.616714583331</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46000.616714583331</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46000.616714583331</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46000.616714583331</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46000.616714583331</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46000.616714583331</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46000.616714583331</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46000.616714583331</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46000.616714583331</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46000.616714583331</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46000.616714583331</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46000.616714583331</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46000.616714583331</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46000.616714583331</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46000.616714583331</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46000.616714583331</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46000.616714583331</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46000.616714583331</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46000.616714583331</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46000.616714583331</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46000.616714583331</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46000.616714583331</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46000.616714583331</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46000.616714583331</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46000.616714583331</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46000.616714583331</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46000.616714583331</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46000.616714583331</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46000.616714583331</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46000.616714583331</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46000.616714583331</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46000.616714583331</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46000.616714583331</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46000.616714583331</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46000.616714583331</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46000.616714583331</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46000.616714583331</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46000.616714583331</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46000.616714583331</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46000.616714583331</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46000.616714583331</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46000.616714583331</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46000.616714583331</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46000.616714583331</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46000.616714583331</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46000.616714583331</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46000.616714583331</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46000.616714583331</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46000.616714583331</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tabSelected="1" workbookViewId="0">
      <selection activeCell="D9" sqref="D9"/>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39130</v>
      </c>
      <c r="B2" s="37" t="str">
        <f>IFERROR(VLOOKUP(D2,DB!A:K,11,0),"")</f>
        <v>R5</v>
      </c>
      <c r="C2" s="37">
        <v>3</v>
      </c>
      <c r="D2" s="100" t="s">
        <v>36085</v>
      </c>
      <c r="E2" s="37" t="s">
        <v>39106</v>
      </c>
      <c r="F2" s="38">
        <v>45891.832060185188</v>
      </c>
      <c r="G2" s="102">
        <f ca="1">IFERROR(NOW()-F2,"")</f>
        <v>108.78465439814318</v>
      </c>
      <c r="H2" s="38">
        <v>45891.790393518517</v>
      </c>
      <c r="I2" s="37" t="str">
        <f>IFERROR(VLOOKUP(D2,DB!A:F,6,0),"")</f>
        <v>Generator-SG</v>
      </c>
      <c r="J2" s="37" t="str">
        <f>IFERROR(VLOOKUP(D2,DB!A:G,7,0),"")</f>
        <v>Vandalized</v>
      </c>
      <c r="K2" s="37" t="s">
        <v>39131</v>
      </c>
      <c r="L2" s="37" t="str">
        <f>IFERROR(VLOOKUP(D2,DB!A:I,9,0),"")</f>
        <v>Latis</v>
      </c>
      <c r="M2" s="99"/>
    </row>
    <row r="3" spans="1:13" s="39" customFormat="1" ht="30.75">
      <c r="A3" s="37" t="s">
        <v>39132</v>
      </c>
      <c r="B3" s="37" t="str">
        <f>IFERROR(VLOOKUP(D3,DB!A:K,11,0),"")</f>
        <v>R5</v>
      </c>
      <c r="C3" s="37">
        <v>1</v>
      </c>
      <c r="D3" s="37" t="s">
        <v>33407</v>
      </c>
      <c r="E3" s="37" t="s">
        <v>39111</v>
      </c>
      <c r="F3" s="38">
        <v>45926.188877314817</v>
      </c>
      <c r="G3" s="102">
        <f t="shared" ref="G3" ca="1" si="0">IFERROR(NOW()-F3,"")</f>
        <v>74.42783726851485</v>
      </c>
      <c r="H3" s="38">
        <v>45926.158159722225</v>
      </c>
      <c r="I3" s="37" t="str">
        <f>IFERROR(VLOOKUP(D3,DB!A:F,6,0),"")</f>
        <v>SCECO</v>
      </c>
      <c r="J3" s="37" t="str">
        <f>IFERROR(VLOOKUP(D3,DB!A:G,7,0),"")</f>
        <v>Good</v>
      </c>
      <c r="K3" s="37" t="s">
        <v>39133</v>
      </c>
      <c r="L3" s="37" t="str">
        <f>IFERROR(VLOOKUP(D3,DB!A:I,9,0),"")</f>
        <v>Latis</v>
      </c>
      <c r="M3" s="99"/>
    </row>
    <row r="4" spans="1:13" s="39" customFormat="1" ht="45.75" customHeight="1">
      <c r="A4" s="103" t="s">
        <v>39134</v>
      </c>
      <c r="B4" s="103" t="str">
        <f>IFERROR(VLOOKUP(D4,DB!A:K,11,0),"")</f>
        <v>R5</v>
      </c>
      <c r="C4" s="103">
        <v>1</v>
      </c>
      <c r="D4" s="103" t="s">
        <v>34832</v>
      </c>
      <c r="E4" s="103" t="s">
        <v>39111</v>
      </c>
      <c r="F4" s="104">
        <v>45948.661111111112</v>
      </c>
      <c r="G4" s="105">
        <f t="shared" ref="G4" ca="1" si="1">IFERROR(NOW()-F4,"")</f>
        <v>51.955603472219082</v>
      </c>
      <c r="H4" s="104">
        <v>45948.661111111112</v>
      </c>
      <c r="I4" s="103" t="str">
        <f>IFERROR(VLOOKUP(D4,DB!A:F,6,0),"")</f>
        <v>SCECO</v>
      </c>
      <c r="J4" s="103" t="str">
        <f>IFERROR(VLOOKUP(D4,DB!A:G,7,0),"")</f>
        <v>Dead</v>
      </c>
      <c r="K4" s="103" t="s">
        <v>39135</v>
      </c>
      <c r="L4" s="103" t="str">
        <f>IFERROR(VLOOKUP(D4,DB!A:I,9,0),"")</f>
        <v>Latis</v>
      </c>
    </row>
    <row r="5" spans="1:13" s="39" customFormat="1" ht="30.75">
      <c r="A5" s="103" t="s">
        <v>39136</v>
      </c>
      <c r="B5" s="103" t="str">
        <f>IFERROR(VLOOKUP(D5,DB!A:K,11,0),"")</f>
        <v>R5</v>
      </c>
      <c r="C5" s="103">
        <v>1</v>
      </c>
      <c r="D5" s="103" t="s">
        <v>36592</v>
      </c>
      <c r="E5" s="103" t="s">
        <v>39106</v>
      </c>
      <c r="F5" s="104">
        <v>45981.373298611114</v>
      </c>
      <c r="G5" s="105">
        <f ca="1">IFERROR(NOW()-F5,"")</f>
        <v>19.243415972217917</v>
      </c>
      <c r="H5" s="132">
        <v>45981.360798611109</v>
      </c>
      <c r="I5" s="103" t="str">
        <f>IFERROR(VLOOKUP(D5,DB!A:F,6,0),"")</f>
        <v>SCECO</v>
      </c>
      <c r="J5" s="103" t="str">
        <f>IFERROR(VLOOKUP(D5,DB!A:G,7,0),"")</f>
        <v>Dead</v>
      </c>
      <c r="K5" s="103" t="s">
        <v>39137</v>
      </c>
      <c r="L5" s="103" t="str">
        <f>IFERROR(VLOOKUP(D5,DB!A:I,9,0),"")</f>
        <v>Latis</v>
      </c>
    </row>
    <row r="6" spans="1:13">
      <c r="A6" s="37" t="s">
        <v>39138</v>
      </c>
      <c r="B6" s="37" t="str">
        <f>IFERROR(VLOOKUP(D6,DB!A:K,11,0),"")</f>
        <v>R5</v>
      </c>
      <c r="C6" s="37">
        <v>1</v>
      </c>
      <c r="D6" s="37" t="s">
        <v>37850</v>
      </c>
      <c r="E6" s="37" t="s">
        <v>39106</v>
      </c>
      <c r="F6" s="38">
        <v>45997.107488425929</v>
      </c>
      <c r="G6" s="131">
        <f t="shared" ref="G6" ca="1" si="2">IFERROR(NOW()-F6,"")</f>
        <v>3.5092261574027361</v>
      </c>
      <c r="H6" s="38">
        <v>45997.093599537038</v>
      </c>
      <c r="I6" s="37" t="str">
        <f>IFERROR(VLOOKUP(D6,DB!A:F,6,0),"")</f>
        <v>SCECO</v>
      </c>
      <c r="J6" s="37" t="str">
        <f>IFERROR(VLOOKUP(D6,DB!A:G,7,0),"")</f>
        <v>In progress</v>
      </c>
      <c r="K6" s="37" t="s">
        <v>39139</v>
      </c>
      <c r="L6" s="37" t="str">
        <f>IFERROR(VLOOKUP(D6,DB!A:I,9,0),"")</f>
        <v>Latis</v>
      </c>
    </row>
    <row r="7" spans="1:13">
      <c r="A7" s="37"/>
      <c r="B7" s="37" t="str">
        <f>IFERROR(VLOOKUP(D7,DB!A:K,11,0),"")</f>
        <v/>
      </c>
      <c r="C7" s="37"/>
      <c r="D7" s="153"/>
      <c r="E7" s="37"/>
      <c r="F7" s="38"/>
      <c r="G7" s="131">
        <f ca="1">IFERROR(NOW()-F7,"")</f>
        <v>46000.616714583331</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ca="1">IFERROR(NOW()-F8,"")</f>
        <v>46000.616714583331</v>
      </c>
      <c r="H8" s="38"/>
      <c r="I8" s="37" t="str">
        <f>IFERROR(VLOOKUP(D8,DB!A:F,6,0),"")</f>
        <v/>
      </c>
      <c r="J8" s="37" t="str">
        <f>IFERROR(VLOOKUP(D8,DB!A:G,7,0),"")</f>
        <v/>
      </c>
      <c r="K8" s="37"/>
      <c r="L8" s="37" t="str">
        <f>IFERROR(VLOOKUP(D8,DB!A:I,9,0),"")</f>
        <v/>
      </c>
    </row>
    <row r="9" spans="1:13" ht="15.75">
      <c r="A9" s="37"/>
      <c r="B9" s="37" t="str">
        <f>IFERROR(VLOOKUP(D9,DB!A:K,11,0),"")</f>
        <v/>
      </c>
      <c r="C9" s="37"/>
      <c r="D9" s="158"/>
      <c r="E9" s="37"/>
      <c r="F9" s="38"/>
      <c r="G9" s="131">
        <f ca="1">IFERROR(NOW()-F9,"")</f>
        <v>46000.616714583331</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46000.616714583331</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ca="1">IFERROR(NOW()-F11,"")</f>
        <v>46000.616714583331</v>
      </c>
      <c r="H11" s="38"/>
      <c r="I11" s="37" t="str">
        <f>IFERROR(VLOOKUP(D11,DB!A:F,6,0),"")</f>
        <v/>
      </c>
      <c r="J11" s="37" t="str">
        <f>IFERROR(VLOOKUP(D11,DB!A:G,7,0),"")</f>
        <v/>
      </c>
      <c r="K11" s="37"/>
      <c r="L11" s="37" t="str">
        <f>IFERROR(VLOOKUP(D11,DB!A:I,9,0),"")</f>
        <v/>
      </c>
    </row>
    <row r="12" spans="1:13">
      <c r="A12" s="37"/>
      <c r="B12" s="37" t="str">
        <f>IFERROR(VLOOKUP(D12,DB!A:K,11,0),"")</f>
        <v/>
      </c>
      <c r="C12" s="37"/>
      <c r="D12"/>
      <c r="E12" s="37"/>
      <c r="F12" s="38"/>
      <c r="G12" s="131">
        <f ca="1">IFERROR(NOW()-F12,"")</f>
        <v>46000.616714583331</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46000.616714583331</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46000.616714583331</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46000.616714583331</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46000.616714583331</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46000.616714583331</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46000.616714583331</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46000.616714583331</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46000.616714583331</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46000.616714583331</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46000.616714583331</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46000.616714583331</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46000.616714583331</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46000.616714583331</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46000.616714583331</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46000.616714583331</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46000.616714583331</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46000.616714583331</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46000.616714583331</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46000.616714583331</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46000.616714583331</v>
      </c>
      <c r="H32" s="38"/>
      <c r="I32" s="37" t="str">
        <f>IFERROR(VLOOKUP(D32,DB!A:F,6,0),"")</f>
        <v/>
      </c>
      <c r="J32" s="37" t="str">
        <f>IFERROR(VLOOKUP(D32,DB!A:G,7,0),"")</f>
        <v/>
      </c>
      <c r="K32" s="37"/>
      <c r="L32" s="37"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0"/>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39140</v>
      </c>
      <c r="B2" s="115" t="str">
        <f>IFERROR(VLOOKUP(D2,DB!A:K,11,0),"")</f>
        <v>R6</v>
      </c>
      <c r="C2" s="116">
        <v>1</v>
      </c>
      <c r="D2" s="115" t="s">
        <v>37310</v>
      </c>
      <c r="E2" s="138" t="s">
        <v>39106</v>
      </c>
      <c r="F2" s="117">
        <v>46000.6015625</v>
      </c>
      <c r="G2" s="72">
        <f t="shared" ref="G2:G14" ca="1" si="0">IFERROR(NOW()-F2,"-")</f>
        <v>1.515208333148621E-2</v>
      </c>
      <c r="H2" s="117">
        <v>46000.596064814818</v>
      </c>
      <c r="I2" s="115" t="str">
        <f>IFERROR(VLOOKUP(D2,DB!A:F,6,0),"")</f>
        <v>Generator-SG</v>
      </c>
      <c r="J2" s="115" t="str">
        <f>IFERROR(VLOOKUP(D2,DB!A:G,7,0),"")</f>
        <v>Dead</v>
      </c>
      <c r="K2" s="118" t="s">
        <v>39141</v>
      </c>
      <c r="L2" s="133" t="str">
        <f>IFERROR(VLOOKUP(D2,DB!A:I,9,0),"")</f>
        <v>Latis</v>
      </c>
    </row>
    <row r="3" spans="1:16382" ht="31.5" customHeight="1">
      <c r="A3" s="114"/>
      <c r="B3" s="115" t="str">
        <f>IFERROR(VLOOKUP(D3,DB!A:K,11,0),"")</f>
        <v/>
      </c>
      <c r="C3" s="116"/>
      <c r="D3" s="115"/>
      <c r="E3" s="138"/>
      <c r="F3" s="117"/>
      <c r="G3" s="72">
        <f t="shared" ca="1" si="0"/>
        <v>46000.616714583331</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46000.616714583331</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46000.616714583331</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46000.616714583331</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46000.616714583331</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46000.616714583331</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46000.616714583331</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46000.616714583331</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46000.616714583331</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46000.616714583331</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46000.616714583331</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46000.616714583331</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ref="G15:G78" ca="1" si="1">IFERROR(NOW()-F15,"-")</f>
        <v>46000.616714583331</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46000.616714583331</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46000.616714583331</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46000.616714583331</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46000.616714583331</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46000.616714583331</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46000.616714583331</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46000.616714583331</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46000.616714583331</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46000.616714583331</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46000.616714583331</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46000.616714583331</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46000.616714583331</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46000.616714583331</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46000.616714583331</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46000.616714583331</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46000.616714583331</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46000.616714583331</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46000.616714583331</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46000.616714583331</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46000.616714583331</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46000.616714583331</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46000.616714583331</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46000.616714583331</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46000.616714583331</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46000.616714583331</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46000.616714583331</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46000.616714583331</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46000.616714583331</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46000.616714583331</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46000.616714583331</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46000.616714583331</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46000.616714583331</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46000.616714583331</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46000.616714583331</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46000.616714583331</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46000.616714583331</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46000.616714583331</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46000.616714583331</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46000.616714583331</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46000.616714583331</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46000.616714583331</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46000.616714583331</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46000.616714583331</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46000.616714583331</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46000.616714583331</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46000.616714583331</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46000.616714583331</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46000.616714583331</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46000.616714583331</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46000.616714583331</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46000.616714583331</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46000.616714583331</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46000.616714583331</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46000.616714583331</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46000.616714583331</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46000.616714583331</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46000.616714583331</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46000.616714583331</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46000.616714583331</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46000.616714583331</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46000.616714583331</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46000.616714583331</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46000.616714583331</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ref="G79:G142" ca="1" si="2">IFERROR(NOW()-F79,"-")</f>
        <v>46000.616714583331</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46000.616714583331</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46000.616714583331</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46000.616714583331</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46000.616714583331</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46000.616714583331</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46000.616714583331</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46000.616714583331</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46000.616714583331</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46000.616714583331</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46000.616714583331</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46000.616714583331</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46000.616714583331</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46000.616714583331</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46000.616714583331</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46000.616714583331</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46000.616714583331</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46000.616714583331</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46000.616714583331</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46000.616714583331</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46000.616714583331</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46000.616714583331</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46000.616714583331</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46000.616714583331</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46000.616714583331</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46000.616714583331</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46000.616714583331</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46000.616714583331</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46000.616714583331</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46000.616714583331</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46000.616714583331</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46000.616714583331</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46000.616714583331</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46000.616714583331</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46000.616714583331</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46000.616714583331</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46000.616714583331</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46000.616714583331</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46000.616714583331</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46000.616714583331</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46000.616714583331</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46000.616714583331</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46000.616714583331</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46000.616714583331</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46000.616714583331</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46000.616714583331</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46000.616714583331</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46000.616714583331</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46000.616714583331</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46000.616714583331</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46000.616714583331</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46000.616714583331</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46000.616714583331</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46000.616714583331</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46000.616714583331</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46000.616714583331</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46000.616714583331</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46000.616714583331</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46000.616714583331</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46000.616714583331</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46000.616714583331</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46000.616714583331</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46000.616714583331</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46000.616714583331</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ref="G143:G206" ca="1" si="3">IFERROR(NOW()-F143,"-")</f>
        <v>46000.616714583331</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46000.616714583331</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46000.616714583331</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46000.616714583331</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46000.616714583331</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46000.616714583331</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46000.616714583331</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46000.616714583331</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46000.616714583331</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46000.616714583331</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46000.616714583331</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46000.616714583331</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46000.616714583331</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46000.616714583331</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46000.616714583331</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46000.616714583331</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46000.616714583331</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46000.616714583331</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46000.616714583331</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46000.616714583331</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46000.616714583331</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46000.616714583331</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46000.616714583331</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46000.616714583331</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46000.616714583331</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46000.616714583331</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46000.616714583331</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46000.616714583331</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46000.616714583331</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46000.616714583331</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46000.616714583331</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46000.616714583331</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46000.616714583331</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46000.616714583331</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46000.616714583331</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46000.616714583331</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46000.616714583331</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46000.616714583331</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46000.616714583331</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46000.616714583331</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46000.616714583331</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46000.616714583331</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46000.616714583331</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46000.616714583331</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46000.616714583331</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46000.616714583331</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46000.616714583331</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46000.616714583331</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46000.616714583331</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46000.616714583331</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46000.616714583331</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46000.616714583331</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46000.616714583331</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46000.616714583331</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46000.616714583331</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46000.616714583331</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46000.616714583331</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46000.616714583331</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46000.616714583331</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46000.616714583331</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46000.616714583331</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46000.616714583331</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46000.616714583331</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46000.616714583331</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ref="G207:G270" ca="1" si="4">IFERROR(NOW()-F207,"-")</f>
        <v>46000.616714583331</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46000.616714583331</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46000.616714583331</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46000.616714583331</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46000.616714583331</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46000.616714583331</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46000.616714583331</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46000.616714583331</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46000.616714583331</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46000.616714583331</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46000.616714583331</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46000.616714583331</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46000.616714583331</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46000.616714583331</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46000.616714583331</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46000.616714583331</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46000.616714583331</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46000.616714583331</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46000.616714583331</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46000.616714583331</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46000.616714583331</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46000.616714583331</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46000.616714583331</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46000.616714583331</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46000.616714583331</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46000.616714583331</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46000.616714583331</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46000.616714583331</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46000.616714583331</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46000.616714583331</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46000.616714583331</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46000.616714583331</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46000.616714583331</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46000.616714583331</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46000.616714583331</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46000.616714583331</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46000.616714583331</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46000.616714583331</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46000.616714583331</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46000.616714583331</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46000.616714583331</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46000.616714583331</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46000.616714583331</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46000.616714583331</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46000.616714583331</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46000.616714583331</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46000.616714583331</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46000.616714583331</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46000.616714583331</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46000.616714583331</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46000.616714583331</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46000.616714583331</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46000.616714583331</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46000.616714583331</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46000.616714583331</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46000.616714583331</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46000.616714583331</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46000.616714583331</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46000.616714583331</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46000.616714583331</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46000.616714583331</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46000.616714583331</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46000.616714583331</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46000.616714583331</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ref="G271:G334" ca="1" si="5">IFERROR(NOW()-F271,"-")</f>
        <v>46000.616714583331</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46000.616714583331</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46000.616714583331</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46000.616714583331</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46000.616714583331</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46000.616714583331</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46000.616714583331</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46000.616714583331</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46000.616714583331</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46000.616714583331</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46000.616714583331</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46000.616714583331</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46000.616714583331</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46000.616714583331</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46000.616714583331</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46000.616714583331</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46000.616714583331</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46000.616714583331</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46000.616714583331</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46000.616714583331</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46000.616714583331</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46000.616714583331</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46000.616714583331</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46000.616714583331</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46000.616714583331</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46000.616714583331</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46000.616714583331</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46000.616714583331</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46000.616714583331</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46000.616714583331</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46000.616714583331</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46000.616714583331</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46000.616714583331</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46000.616714583331</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46000.616714583331</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46000.616714583331</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46000.616714583331</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46000.616714583331</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46000.616714583331</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46000.616714583331</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46000.616714583331</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46000.616714583331</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46000.616714583331</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46000.616714583331</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46000.616714583331</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46000.616714583331</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46000.616714583331</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46000.616714583331</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46000.616714583331</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46000.616714583331</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46000.616714583331</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46000.616714583331</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46000.616714583331</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46000.616714583331</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46000.616714583331</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46000.616714583331</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46000.616714583331</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46000.616714583331</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46000.616714583331</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46000.616714583331</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46000.616714583331</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46000.616714583331</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46000.616714583331</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46000.616714583331</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ref="G335:G398" ca="1" si="6">IFERROR(NOW()-F335,"-")</f>
        <v>46000.616714583331</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46000.616714583331</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46000.616714583331</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46000.616714583331</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46000.616714583331</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46000.616714583331</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46000.616714583331</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46000.616714583331</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46000.616714583331</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46000.616714583331</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46000.616714583331</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46000.616714583331</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46000.616714583331</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46000.616714583331</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46000.616714583331</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46000.616714583331</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46000.616714583331</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46000.616714583331</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46000.616714583331</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46000.616714583331</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46000.616714583331</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46000.616714583331</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46000.616714583331</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46000.616714583331</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46000.616714583331</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46000.616714583331</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46000.616714583331</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46000.616714583331</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46000.616714583331</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46000.616714583331</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46000.616714583331</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46000.616714583331</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46000.616714583331</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46000.616714583331</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46000.616714583331</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46000.616714583331</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46000.616714583331</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46000.616714583331</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46000.616714583331</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46000.616714583331</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46000.616714583331</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46000.616714583331</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46000.616714583331</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46000.616714583331</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46000.616714583331</v>
      </c>
      <c r="H379" s="117"/>
      <c r="I379" s="115" t="str">
        <f>IFERROR(VLOOKUP(D379,DB!A:F,6,0),"")</f>
        <v/>
      </c>
      <c r="J379" s="115" t="str">
        <f>IFERROR(VLOOKUP(D379,DB!A:G,7,0),"")</f>
        <v/>
      </c>
      <c r="K379" s="118"/>
      <c r="L379" s="133" t="str">
        <f>IFERROR(VLOOKUP(D379,DB!A:I,9,0),"")</f>
        <v/>
      </c>
    </row>
    <row r="380" spans="1:12" ht="31.5" customHeight="1">
      <c r="A380" s="139"/>
      <c r="B380" s="140" t="str">
        <f>IFERROR(VLOOKUP(D380,DB!A:K,11,0),"")</f>
        <v/>
      </c>
      <c r="C380" s="141"/>
      <c r="D380" s="140"/>
      <c r="E380" s="138"/>
      <c r="F380" s="142"/>
      <c r="G380" s="143">
        <f t="shared" ca="1" si="6"/>
        <v>46000.616714583331</v>
      </c>
      <c r="H380" s="142"/>
      <c r="I380" s="140" t="str">
        <f>IFERROR(VLOOKUP(D380,DB!A:F,6,0),"")</f>
        <v/>
      </c>
      <c r="J380" s="140" t="str">
        <f>IFERROR(VLOOKUP(D380,DB!A:G,7,0),"")</f>
        <v/>
      </c>
      <c r="K380" s="144"/>
      <c r="L380" s="145" t="str">
        <f>IFERROR(VLOOKUP(D380,DB!A:I,9,0),"")</f>
        <v/>
      </c>
    </row>
  </sheetData>
  <dataValidations count="2">
    <dataValidation allowBlank="1" showInputMessage="1" showErrorMessage="1" sqref="E1" xr:uid="{9E1BC488-8814-4F8A-8DBE-742B3278AB71}"/>
    <dataValidation type="list" allowBlank="1" showInputMessage="1" showErrorMessage="1" sqref="E2:E3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2025-12-09T11:48:18Z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