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700" documentId="120_S{2AC9BD13-BADA-5192-A53E-5A8FF88502F6}" xr6:coauthVersionLast="47" xr6:coauthVersionMax="47" xr10:uidLastSave="{D7884D98-F0A3-4336-9C13-E9C06D857A0F}"/>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G2" i="1"/>
  <c r="B5" i="5"/>
  <c r="G5" i="5"/>
  <c r="I5" i="5"/>
  <c r="J5" i="5"/>
  <c r="L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6" i="5"/>
  <c r="B3" i="4"/>
  <c r="G3" i="4"/>
  <c r="I3" i="4"/>
  <c r="J3" i="4"/>
  <c r="L3" i="4"/>
  <c r="B4" i="4"/>
  <c r="G4" i="4"/>
  <c r="I4" i="4"/>
  <c r="J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<sst xmlns="http://schemas.openxmlformats.org/spreadsheetml/2006/main" count="180293" uniqueCount="39130">
  <si>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</si>
  <si>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</si>
  <si>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</si>
  <si>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</si>
  <si>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</si>
  <si>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</si>
  <si>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</si>
  <si>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</si>
  <si>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</si>
  <si>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</si>
  <si>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</si>
  <si>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</si>
  <si>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</si>
  <si>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</si>
  <si>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</si>
  <si>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</si>
  <si>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</si>
  <si>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</si>
  <si>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</si>
  <si>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</si>
  <si>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</si>
  <si>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</si>
  <si>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</si>
  <si>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</si>
  <si>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</si>
  <si>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</si>
  <si>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</si>
  <si>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</si>
  <si>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</si>
  <si>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</si>
  <si>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</si>
  <si>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</si>
  <si>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</si>
  <si>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</si>
  <si>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</si>
  <si>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</si>
  <si>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</si>
  <si>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</si>
  <si>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</si>
  <si>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</si>
  <si>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</si>
  <si>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</si>
  <si>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</si>
  <si>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</si>
  <si>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</si>
  <si>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</si>
  <si>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</si>
  <si>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</si>
  <si>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</si>
  <si>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</si>
  <si>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</si>
  <si>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</si>
  <si>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</si>
  <si>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</si>
  <si>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</si>
  <si>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</si>
  <si>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</si>
  <si>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</si>
  <si>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</si>
  <si>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</si>
  <si>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</si>
  <si>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</si>
  <si>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</si>
  <si>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</si>
  <si>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</si>
  <si>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</si>
  <si>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</si>
  <si>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</si>
  <si>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</si>
  <si>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</si>
  <si>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</si>
  <si>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</si>
  <si>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</si>
  <si>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</si>
  <si>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</si>
  <si>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</si>
  <si>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</si>
  <si>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</si>
  <si>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</si>
  <si>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</si>
  <si>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</si>
  <si>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</si>
  <si>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</si>
  <si>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</si>
  <si>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</si>
  <si>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</si>
  <si>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</si>
  <si>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</si>
  <si>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</si>
  <si>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</si>
  <si>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</si>
  <si>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</si>
  <si>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</si>
  <si>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</si>
  <si>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</si>
  <si>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</si>
  <si>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</si>
  <si>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</si>
  <si>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</si>
  <si>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</si>
  <si>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</si>
  <si>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</si>
  <si>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</si>
  <si>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</si>
  <si>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</si>
  <si>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</si>
  <si>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</si>
  <si>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</si>
  <si>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</si>
  <si>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</si>
  <si>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</si>
  <si>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</si>
  <si>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</si>
  <si>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</si>
  <si>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</si>
  <si>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</si>
  <si>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</si>
  <si>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</si>
  <si>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</si>
  <si>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</si>
  <si>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</si>
  <si>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</si>
  <si>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</si>
  <si>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</si>
  <si>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</si>
  <si>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</si>
  <si>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</si>
  <si>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</si>
  <si>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</si>
  <si>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</si>
  <si>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</si>
  <si>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</si>
  <si>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</si>
  <si>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</si>
  <si>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</si>
  <si>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</si>
  <si>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</si>
  <si>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</si>
  <si>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</si>
  <si>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</si>
  <si>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</si>
  <si>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</si>
  <si>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</si>
  <si>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</si>
  <si>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</si>
  <si>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</si>
  <si>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</si>
  <si>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</si>
  <si>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</si>
  <si>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</si>
  <si>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</si>
  <si>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</si>
  <si>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</si>
  <si>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</si>
  <si>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</si>
  <si>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</si>
  <si>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</si>
  <si>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</si>
  <si>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</si>
  <si>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</si>
  <si>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</si>
  <si>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</si>
  <si>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</si>
  <si>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</si>
  <si>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</si>
  <si>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</si>
  <si>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</si>
  <si>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</si>
  <si>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</si>
  <si>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</si>
  <si>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</si>
  <si>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</si>
  <si>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</si>
  <si>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</si>
  <si>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</si>
  <si>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</si>
  <si>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</si>
  <si>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</si>
  <si>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</si>
  <si>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</si>
  <si>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</si>
  <si>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</si>
  <si>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</si>
  <si>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</si>
  <si>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</si>
  <si>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</si>
  <si>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</si>
  <si>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</si>
  <si>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</si>
  <si>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</si>
  <si>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</si>
  <si>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</si>
  <si>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</si>
  <si>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</si>
  <si>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</si>
  <si>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</si>
  <si>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</si>
  <si>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</si>
  <si>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</si>
  <si>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</si>
  <si>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</si>
  <si>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</si>
  <si>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</si>
  <si>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</si>
  <si>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</si>
  <si>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</si>
  <si>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</si>
  <si>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</si>
  <si>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</si>
  <si>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</si>
  <si>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</si>
  <si>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</si>
  <si>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</si>
  <si>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</si>
  <si>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</si>
  <si>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</si>
  <si>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</si>
  <si>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</si>
  <si>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</si>
  <si>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</si>
  <si>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</si>
  <si>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</si>
  <si>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</si>
  <si>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</si>
  <si>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</si>
  <si>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</si>
  <si>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</si>
  <si>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</si>
  <si>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</si>
  <si>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</si>
  <si>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</si>
  <si>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</si>
  <si>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</si>
  <si>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</si>
  <si>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</si>
  <si>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</si>
  <si>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</si>
  <si>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</si>
  <si>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</si>
  <si>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</si>
  <si>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</si>
  <si>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</si>
  <si>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</si>
  <si>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</si>
  <si>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</si>
  <si>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</si>
  <si>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</si>
  <si>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</si>
  <si>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</si>
  <si>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</si>
  <si>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</si>
  <si>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</si>
  <si>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</si>
  <si>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</si>
  <si>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</si>
  <si>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</si>
  <si>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</si>
  <si>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</si>
  <si>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</si>
  <si>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</si>
  <si>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</si>
  <si>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</si>
  <si>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</si>
  <si>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</si>
  <si>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</si>
  <si>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</si>
  <si>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</si>
  <si>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</si>
  <si>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</si>
  <si>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</si>
  <si>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</si>
  <si>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</si>
  <si>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</si>
  <si>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</si>
  <si>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</si>
  <si>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</si>
  <si>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</si>
  <si>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</si>
  <si>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</si>
  <si>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</si>
  <si>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</si>
  <si>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</si>
  <si>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</si>
  <si>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</si>
  <si>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</si>
  <si>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</si>
  <si>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</si>
  <si>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</si>
  <si>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</si>
  <si>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</si>
  <si>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</si>
  <si>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</si>
  <si>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</si>
  <si>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</si>
  <si>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</si>
  <si>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</si>
  <si>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</si>
  <si>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</si>
  <si>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</si>
  <si>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</si>
  <si>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</si>
  <si>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</si>
  <si>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</si>
  <si>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</si>
  <si>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</si>
  <si>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</si>
  <si>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</si>
  <si>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</si>
  <si>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</si>
  <si>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</si>
  <si>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</si>
  <si>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</si>
  <si>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</si>
  <si>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</si>
  <si>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</si>
  <si>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</si>
  <si>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</si>
  <si>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</si>
  <si>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</si>
  <si>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</si>
  <si>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</si>
  <si>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</si>
  <si>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</si>
  <si>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</si>
  <si>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</si>
  <si>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</si>
  <si>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</si>
  <si>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</si>
  <si>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</si>
  <si>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</si>
  <si>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</si>
  <si>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</si>
  <si>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</si>
  <si>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</si>
  <si>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</si>
  <si>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</si>
  <si>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</si>
  <si>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</si>
  <si>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</si>
  <si>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</si>
  <si>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</si>
  <si>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</si>
  <si>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</si>
  <si>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</si>
  <si>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</si>
  <si>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</si>
  <si>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</si>
  <si>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</si>
  <si>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</si>
  <si>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</si>
  <si>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</si>
  <si>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</si>
  <si>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</si>
  <si>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</si>
  <si>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</si>
  <si>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</si>
  <si>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</si>
  <si>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</si>
  <si>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</si>
  <si>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</si>
  <si>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</si>
  <si>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</si>
  <si>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</si>
  <si>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</si>
  <si>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</si>
  <si>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</si>
  <si>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</si>
  <si>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</si>
  <si>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</si>
  <si>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</si>
  <si>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</si>
  <si>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</si>
  <si>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</si>
  <si>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</si>
  <si>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</si>
  <si>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</si>
  <si>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</si>
  <si>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</si>
  <si>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</si>
  <si>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</si>
  <si>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</si>
  <si>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</si>
  <si>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</si>
  <si>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</si>
  <si>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</si>
  <si>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</si>
  <si>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</si>
  <si>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</si>
  <si>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</si>
  <si>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</si>
  <si>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</si>
  <si>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</si>
  <si>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</si>
  <si>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</si>
  <si>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</si>
  <si>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</si>
  <si>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</si>
  <si>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</si>
  <si>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</si>
  <si>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</si>
  <si>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</si>
  <si>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</si>
  <si>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</si>
  <si>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</si>
  <si>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</si>
  <si>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</si>
  <si>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</si>
  <si>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</si>
  <si>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</si>
  <si>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</si>
  <si>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</si>
  <si>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</si>
  <si>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</si>
  <si>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</si>
  <si>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</si>
  <si>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</si>
  <si>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</si>
  <si>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</si>
  <si>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</si>
  <si>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</si>
  <si>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</si>
  <si>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</si>
  <si>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</si>
  <si>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</si>
  <si>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</si>
  <si>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</si>
  <si>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</si>
  <si>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</si>
  <si>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</si>
  <si>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</si>
  <si>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</si>
  <si>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</si>
  <si>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</si>
  <si>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</si>
  <si>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</si>
  <si>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</si>
  <si>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</si>
  <si>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</si>
  <si>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</si>
  <si>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</si>
  <si>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</si>
  <si>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</si>
  <si>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</si>
  <si>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</si>
  <si>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</si>
  <si>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</si>
  <si>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</si>
  <si>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</si>
  <si>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</si>
  <si>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</si>
  <si>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</si>
  <si>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</si>
  <si>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</si>
  <si>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</si>
  <si>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</si>
  <si>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</si>
  <si>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</si>
  <si>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</si>
  <si>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</si>
  <si>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</si>
  <si>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</si>
  <si>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</si>
  <si>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</si>
  <si>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</si>
  <si>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</si>
  <si>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</si>
  <si>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</si>
  <si>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</si>
  <si>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</si>
  <si>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</si>
  <si>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</si>
  <si>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</si>
  <si>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</si>
  <si>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</si>
  <si>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</si>
  <si>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</si>
  <si>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</si>
  <si>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</si>
  <si>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</si>
  <si>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</si>
  <si>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</si>
  <si>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</si>
  <si>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</si>
  <si>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</si>
  <si>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</si>
  <si>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</si>
  <si>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</si>
  <si>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</si>
  <si>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</si>
  <si>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</si>
  <si>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</si>
  <si>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</si>
  <si>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</si>
  <si>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</si>
  <si>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</si>
  <si>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</si>
  <si>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</si>
  <si>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</si>
  <si>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</si>
  <si>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</si>
  <si>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</si>
  <si>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</si>
  <si>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</si>
  <si>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</si>
  <si>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</si>
  <si>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</si>
  <si>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</si>
  <si>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</si>
  <si>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</si>
  <si>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</si>
  <si>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</si>
  <si>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</si>
  <si>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</si>
  <si>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</si>
  <si>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</si>
  <si>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</si>
  <si>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</si>
  <si>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</si>
  <si>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</si>
  <si>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</si>
  <si>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</si>
  <si>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</si>
  <si>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</si>
  <si>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</si>
  <si>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</si>
  <si>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</si>
  <si>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</si>
  <si>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</si>
  <si>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</si>
  <si>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</si>
  <si>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</si>
  <si>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</si>
  <si>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</si>
  <si>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</si>
  <si>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</si>
  <si>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</si>
  <si>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</si>
  <si>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</si>
  <si>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</si>
  <si>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</si>
  <si>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</si>
  <si>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</si>
  <si>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</si>
  <si>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</si>
  <si>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</si>
  <si>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</si>
  <si>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</si>
  <si>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</si>
  <si>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</si>
  <si>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</si>
  <si>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</si>
  <si>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</si>
  <si>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</si>
  <si>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</si>
  <si>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</si>
  <si>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</si>
  <si>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</si>
  <si>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</si>
  <si>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</si>
  <si>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</si>
  <si>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</si>
  <si>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</si>
  <si>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</si>
  <si>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</si>
  <si>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</si>
  <si>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</si>
  <si>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</si>
  <si>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</si>
  <si>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</si>
  <si>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</si>
  <si>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</si>
  <si>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</si>
  <si>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</si>
  <si>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</si>
  <si>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</si>
  <si>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</si>
  <si>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</si>
  <si>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</si>
  <si>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</si>
  <si>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</si>
  <si>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</si>
  <si>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</si>
  <si>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</si>
  <si>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</si>
  <si>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</si>
  <si>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</si>
  <si>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</si>
  <si>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</si>
  <si>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</si>
  <si>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</si>
  <si>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</si>
  <si>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</si>
  <si>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</si>
  <si>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</si>
  <si>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</si>
  <si>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</si>
  <si>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</si>
  <si>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</si>
  <si>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</si>
  <si>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</si>
  <si>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</si>
  <si>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</si>
  <si>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</si>
  <si>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</si>
  <si>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</si>
  <si>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</si>
  <si>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</si>
  <si>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</si>
  <si>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</si>
  <si>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</si>
  <si>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</si>
  <si>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</si>
  <si>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</si>
  <si>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</si>
  <si>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</si>
  <si>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</si>
  <si>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</si>
  <si>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</si>
  <si>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</si>
  <si>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</si>
  <si>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</si>
  <si>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</si>
  <si>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</si>
  <si>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</si>
  <si>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</si>
  <si>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</si>
  <si>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</si>
  <si>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</si>
  <si>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</si>
  <si>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</si>
  <si>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</si>
  <si>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</si>
  <si>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</si>
  <si>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</si>
  <si>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</si>
  <si>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</si>
  <si>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</si>
  <si>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</si>
  <si>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</si>
  <si>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</si>
  <si>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</si>
  <si>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</si>
  <si>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</si>
  <si>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</si>
  <si>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</si>
  <si>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</si>
  <si>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</si>
  <si>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</si>
  <si>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</si>
  <si>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</si>
  <si>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</si>
  <si>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</si>
  <si>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</si>
  <si>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</si>
  <si>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</si>
  <si>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</si>
  <si>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</si>
  <si>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</si>
  <si>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</si>
  <si>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</si>
  <si>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</si>
  <si>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</si>
  <si>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</si>
  <si>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</si>
  <si>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</si>
  <si>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</si>
  <si>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</si>
  <si>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</si>
  <si>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</si>
  <si>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</si>
  <si>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</si>
  <si>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</si>
  <si>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</si>
  <si>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</si>
  <si>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</si>
  <si>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</si>
  <si>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</si>
  <si>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</si>
  <si>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</si>
  <si>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</si>
  <si>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</si>
  <si>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</si>
  <si>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</si>
  <si>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</si>
  <si>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</si>
  <si>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</si>
  <si>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</si>
  <si>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</si>
  <si>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</si>
  <si>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</si>
  <si>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</si>
  <si>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</si>
  <si>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</si>
  <si>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</si>
  <si>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</si>
  <si>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</si>
  <si>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</si>
  <si>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</si>
  <si>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</si>
  <si>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</si>
  <si>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</si>
  <si>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</si>
  <si>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</si>
  <si>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</si>
  <si>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</si>
  <si>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</si>
  <si>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</si>
  <si>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</si>
  <si>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</si>
  <si>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</si>
  <si>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</si>
  <si>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</si>
  <si>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</si>
  <si>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</si>
  <si>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</si>
  <si>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</si>
  <si>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</si>
  <si>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</si>
  <si>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</si>
  <si>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</si>
  <si>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</si>
  <si>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</si>
  <si>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</si>
  <si>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</si>
  <si>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</si>
  <si>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</si>
  <si>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</si>
  <si>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</si>
  <si>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</si>
  <si>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</si>
  <si>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</si>
  <si>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</si>
  <si>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</si>
  <si>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</si>
  <si>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</si>
  <si>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</si>
  <si>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</si>
  <si>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</si>
  <si>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</si>
  <si>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</si>
  <si>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</si>
  <si>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</si>
  <si>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</si>
  <si>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</si>
  <si>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</si>
  <si>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</si>
  <si>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</si>
  <si>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</si>
  <si>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</si>
  <si>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</si>
  <si>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</si>
  <si>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</si>
  <si>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</si>
  <si>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</si>
  <si>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</si>
  <si>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</si>
  <si>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</si>
  <si>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</si>
  <si>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</si>
  <si>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</si>
  <si>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</si>
  <si>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</si>
  <si>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</si>
  <si>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</si>
  <si>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</si>
  <si>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</si>
  <si>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</si>
  <si>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</si>
  <si>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</si>
  <si>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</si>
  <si>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</si>
  <si>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</si>
  <si>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</si>
  <si>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</si>
  <si>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</si>
  <si>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</si>
  <si>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</si>
  <si>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</si>
  <si>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</si>
  <si>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</si>
  <si>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</si>
  <si>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</si>
  <si>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</si>
  <si>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</si>
  <si>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</si>
  <si>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</si>
  <si>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</si>
  <si>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</si>
  <si>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</si>
  <si>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</si>
  <si>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</si>
  <si>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</si>
  <si>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</si>
  <si>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</si>
  <si>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</si>
  <si>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</si>
  <si>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</si>
  <si>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</si>
  <si>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</si>
  <si>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</si>
  <si>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</si>
  <si>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</si>
  <si>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</si>
  <si>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</si>
  <si>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</si>
  <si>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</si>
  <si>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</si>
  <si>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</si>
  <si>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</si>
  <si>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</si>
  <si>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</si>
  <si>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</si>
  <si>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</si>
  <si>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</si>
  <si>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</si>
  <si>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</si>
  <si>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</si>
  <si>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</si>
  <si>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</si>
  <si>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</si>
  <si>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</si>
  <si>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</si>
  <si>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</si>
  <si>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</si>
  <si>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</si>
  <si>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</si>
  <si>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</si>
  <si>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</si>
  <si>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</si>
  <si>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</si>
  <si>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</si>
  <si>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</si>
  <si>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</si>
  <si>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</si>
  <si>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</si>
  <si>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</si>
  <si>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</si>
  <si>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</si>
  <si>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</si>
  <si>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</si>
  <si>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</si>
  <si>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</si>
  <si>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</si>
  <si>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</si>
  <si>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</si>
  <si>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</si>
  <si>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</si>
  <si>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</si>
  <si>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</si>
  <si>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</si>
  <si>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</si>
  <si>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</si>
  <si>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</si>
  <si>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</si>
  <si>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</si>
  <si>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</si>
  <si>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</si>
  <si>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</si>
  <si>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</si>
  <si>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</si>
  <si>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</si>
  <si>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</si>
  <si>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</si>
  <si>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</si>
  <si>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</si>
  <si>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</si>
  <si>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</si>
  <si>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</si>
  <si>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</si>
  <si>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</si>
  <si>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</si>
  <si>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</si>
  <si>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</si>
  <si>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</si>
  <si>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</si>
  <si>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</si>
  <si>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</si>
  <si>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</si>
  <si>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</si>
  <si>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</si>
  <si>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</si>
  <si>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</si>
  <si>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</si>
  <si>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</si>
  <si>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</si>
  <si>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</si>
  <si>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</si>
  <si>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</si>
  <si>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</si>
  <si>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</si>
  <si>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</si>
  <si>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</si>
  <si>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</si>
  <si>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</si>
  <si>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</si>
  <si>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</si>
  <si>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</si>
  <si>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</si>
  <si>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</si>
  <si>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</si>
  <si>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</si>
  <si>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</si>
  <si>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</si>
  <si>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</si>
  <si>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</si>
  <si>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</si>
  <si>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</si>
  <si>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</si>
  <si>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</si>
  <si>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</si>
  <si>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</si>
  <si>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</si>
  <si>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</si>
  <si>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</si>
  <si>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</si>
  <si>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</si>
  <si>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</si>
  <si>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</si>
  <si>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</si>
  <si>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</si>
  <si>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</si>
  <si>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</si>
  <si>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</si>
  <si>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</si>
  <si>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</si>
  <si>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</si>
  <si>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</si>
  <si>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</si>
  <si>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</si>
  <si>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</si>
  <si>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</si>
  <si>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</si>
  <si>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</si>
  <si>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</si>
  <si>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</si>
  <si>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</si>
  <si>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</si>
  <si>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</si>
  <si>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</si>
  <si>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</si>
  <si>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</si>
  <si>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</si>
  <si>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</si>
  <si>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</si>
  <si>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</si>
  <si>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</si>
  <si>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</si>
  <si>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</si>
  <si>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</si>
  <si>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</si>
  <si>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</si>
  <si>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</si>
  <si>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</si>
  <si>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</si>
  <si>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</si>
  <si>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</si>
  <si>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</si>
  <si>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</si>
  <si>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</si>
  <si>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</si>
  <si>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</si>
  <si>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</si>
  <si>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</si>
  <si>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</si>
  <si>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</si>
  <si>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</si>
  <si>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</si>
  <si>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</si>
  <si>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</si>
  <si>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</si>
  <si>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</si>
  <si>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</si>
  <si>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</si>
  <si>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</si>
  <si>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</si>
  <si>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</si>
  <si>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</si>
  <si>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</si>
  <si>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</si>
  <si>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</si>
  <si>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</si>
  <si>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</si>
  <si>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</si>
  <si>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</si>
  <si>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</si>
  <si>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</si>
  <si>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</si>
  <si>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</si>
  <si>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</si>
  <si>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</si>
  <si>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</si>
  <si>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</si>
  <si>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</si>
  <si>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</si>
  <si>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</si>
  <si>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</si>
  <si>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</si>
  <si>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</si>
  <si>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</si>
  <si>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</si>
  <si>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</si>
  <si>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</si>
  <si>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</si>
  <si>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</si>
  <si>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</si>
  <si>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</si>
  <si>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</si>
  <si>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</si>
  <si>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</si>
  <si>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</si>
  <si>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</si>
  <si>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</si>
  <si>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</si>
  <si>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</si>
  <si>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</si>
  <si>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</si>
  <si>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</si>
  <si>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</si>
  <si>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</si>
  <si>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</si>
  <si>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</si>
  <si>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</si>
  <si>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</si>
  <si>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</si>
  <si>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</si>
  <si>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</si>
  <si>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</si>
  <si>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</si>
  <si>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</si>
  <si>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</si>
  <si>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</si>
  <si>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</si>
  <si>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</si>
  <si>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</si>
  <si>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</si>
  <si>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</si>
  <si>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</si>
  <si>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</si>
  <si>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</si>
  <si>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</si>
  <si>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</si>
  <si>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</si>
  <si>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</si>
  <si>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</si>
  <si>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</si>
  <si>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</si>
  <si>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</si>
  <si>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</si>
  <si>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</si>
  <si>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</si>
  <si>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</si>
  <si>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</si>
  <si>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</si>
  <si>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</si>
  <si>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</si>
  <si>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</si>
  <si>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</si>
  <si>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</si>
  <si>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</si>
  <si>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</si>
  <si>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</si>
  <si>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</si>
  <si>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</si>
  <si>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</si>
  <si>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</si>
  <si>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</si>
  <si>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</si>
  <si>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</si>
  <si>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</si>
  <si>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</si>
  <si>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</si>
  <si>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</si>
  <si>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</si>
  <si>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</si>
  <si>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</si>
  <si>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</si>
  <si>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</si>
  <si>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</si>
  <si>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</si>
  <si>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</si>
  <si>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</si>
  <si>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</si>
  <si>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</si>
  <si>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</si>
  <si>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</si>
  <si>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</si>
  <si>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</si>
  <si>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</si>
  <si>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</si>
  <si>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</si>
  <si>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</si>
  <si>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</si>
  <si>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</si>
  <si>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</si>
  <si>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</si>
  <si>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</si>
  <si>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</si>
  <si>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</si>
  <si>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</si>
  <si>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</si>
  <si>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</si>
  <si>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</si>
  <si>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</si>
  <si>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</si>
  <si>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</si>
  <si>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</si>
  <si>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</si>
  <si>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</si>
  <si>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</si>
  <si>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</si>
  <si>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</si>
  <si>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</si>
  <si>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</si>
  <si>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</si>
  <si>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</si>
  <si>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</si>
  <si>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</si>
  <si>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</si>
  <si>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</si>
  <si>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</si>
  <si>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</si>
  <si>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</si>
  <si>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</si>
  <si>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</si>
  <si>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</si>
  <si>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</si>
  <si>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</si>
  <si>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</si>
  <si>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</si>
  <si>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</si>
  <si>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</si>
  <si>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</si>
  <si>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</si>
  <si>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</si>
  <si>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</si>
  <si>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</si>
  <si>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</si>
  <si>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</si>
  <si>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</si>
  <si>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</si>
  <si>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</si>
  <si>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</si>
  <si>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</si>
  <si>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</si>
  <si>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</si>
  <si>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</si>
  <si>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</si>
  <si>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</si>
  <si>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</si>
  <si>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</si>
  <si>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</si>
  <si>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</si>
  <si>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</si>
  <si>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</si>
  <si>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</si>
  <si>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</si>
  <si>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</si>
  <si>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</si>
  <si>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</si>
  <si>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</si>
  <si>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</si>
  <si>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</si>
  <si>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</si>
  <si>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</si>
  <si>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</si>
  <si>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</si>
  <si>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</si>
  <si>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</si>
  <si>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</si>
  <si>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</si>
  <si>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</si>
  <si>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</si>
  <si>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</si>
  <si>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</si>
  <si>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</si>
  <si>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</si>
  <si>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</si>
  <si>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</si>
  <si>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</si>
  <si>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</si>
  <si>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</si>
  <si>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</si>
  <si>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</si>
  <si>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</si>
  <si>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</si>
  <si>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</si>
  <si>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</si>
  <si>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</si>
  <si>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</si>
  <si>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</si>
  <si>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</si>
  <si>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</si>
  <si>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</si>
  <si>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</si>
  <si>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</si>
  <si>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</si>
  <si>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</si>
  <si>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</si>
  <si>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</si>
  <si>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</si>
  <si>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</si>
  <si>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</si>
  <si>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</si>
  <si>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</si>
  <si>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</si>
  <si>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</si>
  <si>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</si>
  <si>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</si>
  <si>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</si>
  <si>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</si>
  <si>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</si>
  <si>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</si>
  <si>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</si>
  <si>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</si>
  <si>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</si>
  <si>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</si>
  <si>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</si>
  <si>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</si>
  <si>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</si>
  <si>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</si>
  <si>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</si>
  <si>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</si>
  <si>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</si>
  <si>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</si>
  <si>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</si>
  <si>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</si>
  <si>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</si>
  <si>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</si>
  <si>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</si>
  <si>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</si>
  <si>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</si>
  <si>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</si>
  <si>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</si>
  <si>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</si>
  <si>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</si>
  <si>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</si>
  <si>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</si>
  <si>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</si>
  <si>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</si>
  <si>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</si>
  <si>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</si>
  <si>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</si>
  <si>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</si>
  <si>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</si>
  <si>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</si>
  <si>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</si>
  <si>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</si>
  <si>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</si>
  <si>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</si>
  <si>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</si>
  <si>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</si>
  <si>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</si>
  <si>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</si>
  <si>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</si>
  <si>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</si>
  <si>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</si>
  <si>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</si>
  <si>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</si>
  <si>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</si>
  <si>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</si>
  <si>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</si>
  <si>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</si>
  <si>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</si>
  <si>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</si>
  <si>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</si>
  <si>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</si>
  <si>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</si>
  <si>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</si>
  <si>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</si>
  <si>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</si>
  <si>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</si>
  <si>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</si>
  <si>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</si>
  <si>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</si>
  <si>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</si>
  <si>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</si>
  <si>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</si>
  <si>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</si>
  <si>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</si>
  <si>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</si>
  <si>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</si>
  <si>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</si>
  <si>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</si>
  <si>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</si>
  <si>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</si>
  <si>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</si>
  <si>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</si>
  <si>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</si>
  <si>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</si>
  <si>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</si>
  <si>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</si>
  <si>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</si>
  <si>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</si>
  <si>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</si>
  <si>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</si>
  <si>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</si>
  <si>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</si>
  <si>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</si>
  <si>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</si>
  <si>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</si>
  <si>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</si>
  <si>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</si>
  <si>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</si>
  <si>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</si>
  <si>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</si>
  <si>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</si>
  <si>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</si>
  <si>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</si>
  <si>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</si>
  <si>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</si>
  <si>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</si>
  <si>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</si>
  <si>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</si>
  <si>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</si>
  <si>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</si>
  <si>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</si>
  <si>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</si>
  <si>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</si>
  <si>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</si>
  <si>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</si>
  <si>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</si>
  <si>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</si>
  <si>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</si>
  <si>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</si>
  <si>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</si>
  <si>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</si>
  <si>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</si>
  <si>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</si>
  <si>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</si>
  <si>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</si>
  <si>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</si>
  <si>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</si>
  <si>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</si>
  <si>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</si>
  <si>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</si>
  <si>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</si>
  <si>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</si>
  <si>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</si>
  <si>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</si>
  <si>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</si>
  <si>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</si>
  <si>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</si>
  <si>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</si>
  <si>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</si>
  <si>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</si>
  <si>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</si>
  <si>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</si>
  <si>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</si>
  <si>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</si>
  <si>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</si>
  <si>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</si>
  <si>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</si>
  <si>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</si>
  <si>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</si>
  <si>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</si>
  <si>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</si>
  <si>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</si>
  <si>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</si>
  <si>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</si>
  <si>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</si>
  <si>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</si>
  <si>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</si>
  <si>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</si>
  <si>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</si>
  <si>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</si>
  <si>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</si>
  <si>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</si>
  <si>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</si>
  <si>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</si>
  <si>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</si>
  <si>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</si>
  <si>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</si>
  <si>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</si>
  <si>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</si>
  <si>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</si>
  <si>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</si>
  <si>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</si>
  <si>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</si>
  <si>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</si>
  <si>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</si>
  <si>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</si>
  <si>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</si>
  <si>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</si>
  <si>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</si>
  <si>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</si>
  <si>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</si>
  <si>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</si>
  <si>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</si>
  <si>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</si>
  <si>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</si>
  <si>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</si>
  <si>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</si>
  <si>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</si>
  <si>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</si>
  <si>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</si>
  <si>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</si>
  <si>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</si>
  <si>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</si>
  <si>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</si>
  <si>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</si>
  <si>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</si>
  <si>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</si>
  <si>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</si>
  <si>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</si>
  <si>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</si>
  <si>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</si>
  <si>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</si>
  <si>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</si>
  <si>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</si>
  <si>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</si>
  <si>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</si>
  <si>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</si>
  <si>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</si>
  <si>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</si>
  <si>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</si>
  <si>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</si>
  <si>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</si>
  <si>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</si>
  <si>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</si>
  <si>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</si>
  <si>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</si>
  <si>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</si>
  <si>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</si>
  <si>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</si>
  <si>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</si>
  <si>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</si>
  <si>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</si>
  <si>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</si>
  <si>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</si>
  <si>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</si>
  <si>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</si>
  <si>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</si>
  <si>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</si>
  <si>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</si>
  <si>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</si>
  <si>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</si>
  <si>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</si>
  <si>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</si>
  <si>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</si>
  <si>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</si>
  <si>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</si>
  <si>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</si>
  <si>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</si>
  <si>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</si>
  <si>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</si>
  <si>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</si>
  <si>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</si>
  <si>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</si>
  <si>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</si>
  <si>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</si>
  <si>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</si>
  <si>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</si>
  <si>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</si>
  <si>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</si>
  <si>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</si>
  <si>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</si>
  <si>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</si>
  <si>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</si>
  <si>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</si>
  <si>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</si>
  <si>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</si>
  <si>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</si>
  <si>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</si>
  <si>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</si>
  <si>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</si>
  <si>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</si>
  <si>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</si>
  <si>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</si>
  <si>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</si>
  <si>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</si>
  <si>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</si>
  <si>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</si>
  <si>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</si>
  <si>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</si>
  <si>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</si>
  <si>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</si>
  <si>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</si>
  <si>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</si>
  <si>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</si>
  <si>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</si>
  <si>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</si>
  <si>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</si>
  <si>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</si>
  <si>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</si>
  <si>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</si>
  <si>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</si>
  <si>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</si>
  <si>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</si>
  <si>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</si>
  <si>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</si>
  <si>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</si>
  <si>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</si>
  <si>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</si>
  <si>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</si>
  <si>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</si>
  <si>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</si>
  <si>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</si>
  <si>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</si>
  <si>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</si>
  <si>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</si>
  <si>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</si>
  <si>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</si>
  <si>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</si>
  <si>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</si>
  <si>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</si>
  <si>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</si>
  <si>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</si>
  <si>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</si>
  <si>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</si>
  <si>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</si>
  <si>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</si>
  <si>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</si>
  <si>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</si>
  <si>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</si>
  <si>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</si>
  <si>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</si>
  <si>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</si>
  <si>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</si>
  <si>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</si>
  <si>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</si>
  <si>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</si>
  <si>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</si>
  <si>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</si>
  <si>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</si>
  <si>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</si>
  <si>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</si>
  <si>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</si>
  <si>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</si>
  <si>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</si>
  <si>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</si>
  <si>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</si>
  <si>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</si>
  <si>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</si>
  <si>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</si>
  <si>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</si>
  <si>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</si>
  <si>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</si>
  <si>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</si>
  <si>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</si>
  <si>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</si>
  <si>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</si>
  <si>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</si>
  <si>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</si>
  <si>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</si>
  <si>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</si>
  <si>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</si>
  <si>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</si>
  <si>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</si>
  <si>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</si>
  <si>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</si>
  <si>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</si>
  <si>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</si>
  <si>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</si>
  <si>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</si>
  <si>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</si>
  <si>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</si>
  <si>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</si>
  <si>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</si>
  <si>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</si>
  <si>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</si>
  <si>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</si>
  <si>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</si>
  <si>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</si>
  <si>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</si>
  <si>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</si>
  <si>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</si>
  <si>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</si>
  <si>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</si>
  <si>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</si>
  <si>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</si>
  <si>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</si>
  <si>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</si>
  <si>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</si>
  <si>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</si>
  <si>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</si>
  <si>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</si>
  <si>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</si>
  <si>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</si>
  <si>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</si>
  <si>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</si>
  <si>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</si>
  <si>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</si>
  <si>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</si>
  <si>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</si>
  <si>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</si>
  <si>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</si>
  <si>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</si>
  <si>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</si>
  <si>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</si>
  <si>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</si>
  <si>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</si>
  <si>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</si>
  <si>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</si>
  <si>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</si>
  <si>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</si>
  <si>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</si>
  <si>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</si>
  <si>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</si>
  <si>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</si>
  <si>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</si>
  <si>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</si>
  <si>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</si>
  <si>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</si>
  <si>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</si>
  <si>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</si>
  <si>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</si>
  <si>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</si>
  <si>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</si>
  <si>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</si>
  <si>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</si>
  <si>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</si>
  <si>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</si>
  <si>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</si>
  <si>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</si>
  <si>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</si>
  <si>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</si>
  <si>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</si>
  <si>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</si>
  <si>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</si>
  <si>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</si>
  <si>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</si>
  <si>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</si>
  <si>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</si>
  <si>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</si>
  <si>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</si>
  <si>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</si>
  <si>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</si>
  <si>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</si>
  <si>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</si>
  <si>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</si>
  <si>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</si>
  <si>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</si>
  <si>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</si>
  <si>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</si>
  <si>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</si>
  <si>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</si>
  <si>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</si>
  <si>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</si>
  <si>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</si>
  <si>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</si>
  <si>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</si>
  <si>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</si>
  <si>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</si>
  <si>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</si>
  <si>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</si>
  <si>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</si>
  <si>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</si>
  <si>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</si>
  <si>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</si>
  <si>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</si>
  <si>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</si>
  <si>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</si>
  <si>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</si>
  <si>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</si>
  <si>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</si>
  <si>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</si>
  <si>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</si>
  <si>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</si>
  <si>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</si>
  <si>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</si>
  <si>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</si>
  <si>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</si>
  <si>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</si>
  <si>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</si>
  <si>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</si>
  <si>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</si>
  <si>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</si>
  <si>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</si>
  <si>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</si>
  <si>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</si>
  <si>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</si>
  <si>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</si>
  <si>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</si>
  <si>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</si>
  <si>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</si>
  <si>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</si>
  <si>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</si>
  <si>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</si>
  <si>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</si>
  <si>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</si>
  <si>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</si>
  <si>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</si>
  <si>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</si>
  <si>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</si>
  <si>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</si>
  <si>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</si>
  <si>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</si>
  <si>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</si>
  <si>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</si>
  <si>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</si>
  <si>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</si>
  <si>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</si>
  <si>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</si>
  <si>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</si>
  <si>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</si>
  <si>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</si>
  <si>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</si>
  <si>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</si>
  <si>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</si>
  <si>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</si>
  <si>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</si>
  <si>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</si>
  <si>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</si>
  <si>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</si>
  <si>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</si>
  <si>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</si>
  <si>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</si>
  <si>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</si>
  <si>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</si>
  <si>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</si>
  <si>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</si>
  <si>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</si>
  <si>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</si>
  <si>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</si>
  <si>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</si>
  <si>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</si>
  <si>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</si>
  <si>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</si>
  <si>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</si>
  <si>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</si>
  <si>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</si>
  <si>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</si>
  <si>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</si>
  <si>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</si>
  <si>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</si>
  <si>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</si>
  <si>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</si>
  <si>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</si>
  <si>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</si>
  <si>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</si>
  <si>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</si>
  <si>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</si>
  <si>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</si>
  <si>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</si>
  <si>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</si>
  <si>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</si>
  <si>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</si>
  <si>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</si>
  <si>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</si>
  <si>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</si>
  <si>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</si>
  <si>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</si>
  <si>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</si>
  <si>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</si>
  <si>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</si>
  <si>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</si>
  <si>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</si>
  <si>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</si>
  <si>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</si>
  <si>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</si>
  <si>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</si>
  <si>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</si>
  <si>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</si>
  <si>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</si>
  <si>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</si>
  <si>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</si>
  <si>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</si>
  <si>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</si>
  <si>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</si>
  <si>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</si>
  <si>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</si>
  <si>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</si>
  <si>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</si>
  <si>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</si>
  <si>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</si>
  <si>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</si>
  <si>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</si>
  <si>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</si>
  <si>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</si>
  <si>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</si>
  <si>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</si>
  <si>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</si>
  <si>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</si>
  <si>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</si>
  <si>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</si>
  <si>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</si>
  <si>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</si>
  <si>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</si>
  <si>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</si>
  <si>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</si>
  <si>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</si>
  <si>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</si>
  <si>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</si>
  <si>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</si>
  <si>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</si>
  <si>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</si>
  <si>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</si>
  <si>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</si>
  <si>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</si>
  <si>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</si>
  <si>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</si>
  <si>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</si>
  <si>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</si>
  <si>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</si>
  <si>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</si>
  <si>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</si>
  <si>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</si>
  <si>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</si>
  <si>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</si>
  <si>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</si>
  <si>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</si>
  <si>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</si>
  <si>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</si>
  <si>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</si>
  <si>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</si>
  <si>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</si>
  <si>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</si>
  <si>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</si>
  <si>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</si>
  <si>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</si>
  <si>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</si>
  <si>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</si>
  <si>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</si>
  <si>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</si>
  <si>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</si>
  <si>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</si>
  <si>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</si>
  <si>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</si>
  <si>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</si>
  <si>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</si>
  <si>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</si>
  <si>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</si>
  <si>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</si>
  <si>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</si>
  <si>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</si>
  <si>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</si>
  <si>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</si>
  <si>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</si>
  <si>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</si>
  <si>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</si>
  <si>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</si>
  <si>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</si>
  <si>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</si>
  <si>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</si>
  <si>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</si>
  <si>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</si>
  <si>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</si>
  <si>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</si>
  <si>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</si>
  <si>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</si>
  <si>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</si>
  <si>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</si>
  <si>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</si>
  <si>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</si>
  <si>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</si>
  <si>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</si>
  <si>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</si>
  <si>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</si>
  <si>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</si>
  <si>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</si>
  <si>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</si>
  <si>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</si>
  <si>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</si>
  <si>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</si>
  <si>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</si>
  <si>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</si>
  <si>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</si>
  <si>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</si>
  <si>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</si>
  <si>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</si>
  <si>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</si>
  <si>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</si>
  <si>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</si>
  <si>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</si>
  <si>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</si>
  <si>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</si>
  <si>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</si>
  <si>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</si>
  <si>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</si>
  <si>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</si>
  <si>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</si>
  <si>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</si>
  <si>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</si>
  <si>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</si>
  <si>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</si>
  <si>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</si>
  <si>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</si>
  <si>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</si>
  <si>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</si>
  <si>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</si>
  <si>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</si>
  <si>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</si>
  <si>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</si>
  <si>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</si>
  <si>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</si>
  <si>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</si>
  <si>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</si>
  <si>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</si>
  <si>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</si>
  <si>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</si>
  <si>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</si>
  <si>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</si>
  <si>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</si>
  <si>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</si>
  <si>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</si>
  <si>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</si>
  <si>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</si>
  <si>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</si>
  <si>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</si>
  <si>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</si>
  <si>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</si>
  <si>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</si>
  <si>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</si>
  <si>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</si>
  <si>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</si>
  <si>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</si>
  <si>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</si>
  <si>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</si>
  <si>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</si>
  <si>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</si>
  <si>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</si>
  <si>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</si>
  <si>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</si>
  <si>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</si>
  <si>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</si>
  <si>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</si>
  <si>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</si>
  <si>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</si>
  <si>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</si>
  <si>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</si>
  <si>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</si>
  <si>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</si>
  <si>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</si>
  <si>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</si>
  <si>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</si>
  <si>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</si>
  <si>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</si>
  <si>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</si>
  <si>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</si>
  <si>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</si>
  <si>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</si>
  <si>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</si>
  <si>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</si>
  <si>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</si>
  <si>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</si>
  <si>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</si>
  <si>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</si>
  <si>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</si>
  <si>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</si>
  <si>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</si>
  <si>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</si>
  <si>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</si>
  <si>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</si>
  <si>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</si>
  <si>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</si>
  <si>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</si>
  <si>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</si>
  <si>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</si>
  <si>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</si>
  <si>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</si>
  <si>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</si>
  <si>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</si>
  <si>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</si>
  <si>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</si>
  <si>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</si>
  <si>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</si>
  <si>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</si>
  <si>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</si>
  <si>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</si>
  <si>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</si>
  <si>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</si>
  <si>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</si>
  <si>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</si>
  <si>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</si>
  <si>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</si>
  <si>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</si>
  <si>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</si>
  <si>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</si>
  <si>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</si>
  <si>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</si>
  <si>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</si>
  <si>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</si>
  <si>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</si>
  <si>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</si>
  <si>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</si>
  <si>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</si>
  <si>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</si>
  <si>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</si>
  <si>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</si>
  <si>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</si>
  <si>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</si>
  <si>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</si>
  <si>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</si>
  <si>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</si>
  <si>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</si>
  <si>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</si>
  <si>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</si>
  <si>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</si>
  <si>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</si>
  <si>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</si>
  <si>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</si>
  <si>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</si>
  <si>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</si>
  <si>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</si>
  <si>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</si>
  <si>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</si>
  <si>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</si>
  <si>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</si>
  <si>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</si>
  <si>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</si>
  <si>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</si>
  <si>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</si>
  <si>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</si>
  <si>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</si>
  <si>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</si>
  <si>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</si>
  <si>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</si>
  <si>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</si>
  <si>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</si>
  <si>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</si>
  <si>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</si>
  <si>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</si>
  <si>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</si>
  <si>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</si>
  <si>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</si>
  <si>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</si>
  <si>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</si>
  <si>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</si>
  <si>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</si>
  <si>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</si>
  <si>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</si>
  <si>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</si>
  <si>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</si>
  <si>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</si>
  <si>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</si>
  <si>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</si>
  <si>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</si>
  <si>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</si>
  <si>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</si>
  <si>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</si>
  <si>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</si>
  <si>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</si>
  <si>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</si>
  <si>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</si>
  <si>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</si>
  <si>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</si>
  <si>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</si>
  <si>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</si>
  <si>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</si>
  <si>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</si>
  <si>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</si>
  <si>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</si>
  <si>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</si>
  <si>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</si>
  <si>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</si>
  <si>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</si>
  <si>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</si>
  <si>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</si>
  <si>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</si>
  <si>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</si>
  <si>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</si>
  <si>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</si>
  <si>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</si>
  <si>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</si>
  <si>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</si>
  <si>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</si>
  <si>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</si>
  <si>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</si>
  <si>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</si>
  <si>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</si>
  <si>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</si>
  <si>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</si>
  <si>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</si>
  <si>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</si>
  <si>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</si>
  <si>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</si>
  <si>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</si>
  <si>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</si>
  <si>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</si>
  <si>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</si>
  <si>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</si>
  <si>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</si>
  <si>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</si>
  <si>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</si>
  <si>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</si>
  <si>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</si>
  <si>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</si>
  <si>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</si>
  <si>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</si>
  <si>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</si>
  <si>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</si>
  <si>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</si>
  <si>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</si>
  <si>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</si>
  <si>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</si>
  <si>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</si>
  <si>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</si>
  <si>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</si>
  <si>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</si>
  <si>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</si>
  <si>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</si>
  <si>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</si>
  <si>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</si>
  <si>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</si>
  <si>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</si>
  <si>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</si>
  <si>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</si>
  <si>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</si>
  <si>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</si>
  <si>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</si>
  <si>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</si>
  <si>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</si>
  <si>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</si>
  <si>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</si>
  <si>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</si>
  <si>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</si>
  <si>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</si>
  <si>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</si>
  <si>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</si>
  <si>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</si>
  <si>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</si>
  <si>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</si>
  <si>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</si>
  <si>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</si>
  <si>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</si>
  <si>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</si>
  <si>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</si>
  <si>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</si>
  <si>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</si>
  <si>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</si>
  <si>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</si>
  <si>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</si>
  <si>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</si>
  <si>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</si>
  <si>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</si>
  <si>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</si>
  <si>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</si>
  <si>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</si>
  <si>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</si>
  <si>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</si>
  <si>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</si>
  <si>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</si>
  <si>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</si>
  <si>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</si>
  <si>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</si>
  <si>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</si>
  <si>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</si>
  <si>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</si>
  <si>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</si>
  <si>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</si>
  <si>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</si>
  <si>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</si>
  <si>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</si>
  <si>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</si>
  <si>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</si>
  <si>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</si>
  <si>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</si>
  <si>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</si>
  <si>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</si>
  <si>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</si>
  <si>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</si>
  <si>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</si>
  <si>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</si>
  <si>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</si>
  <si>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</si>
  <si>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</si>
  <si>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</si>
  <si>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</si>
  <si>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</si>
  <si>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</si>
  <si>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</si>
  <si>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</si>
  <si>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</si>
  <si>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</si>
  <si>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</si>
  <si>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</si>
  <si>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</si>
  <si>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</si>
  <si>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</si>
  <si>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</si>
  <si>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</si>
  <si>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</si>
  <si>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</si>
  <si>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</si>
  <si>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</si>
  <si>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</si>
  <si>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</si>
  <si>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</si>
  <si>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</si>
  <si>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</si>
  <si>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</si>
  <si>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</si>
  <si>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</si>
  <si>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</si>
  <si>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</si>
  <si>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</si>
  <si>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</si>
  <si>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</si>
  <si>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</si>
  <si>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</si>
  <si>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</si>
  <si>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</si>
  <si>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</si>
  <si>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</si>
  <si>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</si>
  <si>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</si>
  <si>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</si>
  <si>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</si>
  <si>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</si>
  <si>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</si>
  <si>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</si>
  <si>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</si>
  <si>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</si>
  <si>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</si>
  <si>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</si>
  <si>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</si>
  <si>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</si>
  <si>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</si>
  <si>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</si>
  <si>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</si>
  <si>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</si>
  <si>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</si>
  <si>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</si>
  <si>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</si>
  <si>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</si>
  <si>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</si>
  <si>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</si>
  <si>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</si>
  <si>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</si>
  <si>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</si>
  <si>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</si>
  <si>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</si>
  <si>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</si>
  <si>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</si>
  <si>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</si>
  <si>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</si>
  <si>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</si>
  <si>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</si>
  <si>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</si>
  <si>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</si>
  <si>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</si>
  <si>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</si>
  <si>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</si>
  <si>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</si>
  <si>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</si>
  <si>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</si>
  <si>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</si>
  <si>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</si>
  <si>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</si>
  <si>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</si>
  <si>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</si>
  <si>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</si>
  <si>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</si>
  <si>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</si>
  <si>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</si>
  <si>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</si>
  <si>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</si>
  <si>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</si>
  <si>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</si>
  <si>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</si>
  <si>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</si>
  <si>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</si>
  <si>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</si>
  <si>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</si>
  <si>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</si>
  <si>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</si>
  <si>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</si>
  <si>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</si>
  <si>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</si>
  <si>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</si>
  <si>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</si>
  <si>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</si>
  <si>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</si>
  <si>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</si>
  <si>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</si>
  <si>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</si>
  <si>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</si>
  <si>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</si>
  <si>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</si>
  <si>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</si>
  <si>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</si>
  <si>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</si>
  <si>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</si>
  <si>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</si>
  <si>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</si>
  <si>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</si>
  <si>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</si>
  <si>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</si>
  <si>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</si>
  <si>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</si>
  <si>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</si>
  <si>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</si>
  <si>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</si>
  <si>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</si>
  <si>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</si>
  <si>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</si>
  <si>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</si>
  <si>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</si>
  <si>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</si>
  <si>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</si>
  <si>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</si>
  <si>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</si>
  <si>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</si>
  <si>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</si>
  <si>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</si>
  <si>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</si>
  <si>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</si>
  <si>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</si>
  <si>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</si>
  <si>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</si>
  <si>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</si>
  <si>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</si>
  <si>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</si>
  <si>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</si>
  <si>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</si>
  <si>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</si>
  <si>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</si>
  <si>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</si>
  <si>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</si>
  <si>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</si>
  <si>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</si>
  <si>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</si>
  <si>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</si>
  <si>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</si>
  <si>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</si>
  <si>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</si>
  <si>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</si>
  <si>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</si>
  <si>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</si>
  <si>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</si>
  <si>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</si>
  <si>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</si>
  <si>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</si>
  <si>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</si>
  <si>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</si>
  <si>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</si>
  <si>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</si>
  <si>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</si>
  <si>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</si>
  <si>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</si>
  <si>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</si>
  <si>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</si>
  <si>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</si>
  <si>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</si>
  <si>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</si>
  <si>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</si>
  <si>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</si>
  <si>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</si>
  <si>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</si>
  <si>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</si>
  <si>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</si>
  <si>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</si>
  <si>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</si>
  <si>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</si>
  <si>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</si>
  <si>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</si>
  <si>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</si>
  <si>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</si>
  <si>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</si>
  <si>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</si>
  <si>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</si>
  <si>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</si>
  <si>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</si>
  <si>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</si>
  <si>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</si>
  <si>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</si>
  <si>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</si>
  <si>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</si>
  <si>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</si>
  <si>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</si>
  <si>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</si>
  <si>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</si>
  <si>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</si>
  <si>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</si>
  <si>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</si>
  <si>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</si>
  <si>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</si>
  <si>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</si>
  <si>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</si>
  <si>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</si>
  <si>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</si>
  <si>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</si>
  <si>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</si>
  <si>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</si>
  <si>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</si>
  <si>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</si>
  <si>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</si>
  <si>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</si>
  <si>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</si>
  <si>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</si>
  <si>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</si>
  <si>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</si>
  <si>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</si>
  <si>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</si>
  <si>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</si>
  <si>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</si>
  <si>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</si>
  <si>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</si>
  <si>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</si>
  <si>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</si>
  <si>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</si>
  <si>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</si>
  <si>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</si>
  <si>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</si>
  <si>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</si>
  <si>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</si>
  <si>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</si>
  <si>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</si>
  <si>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</si>
  <si>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</si>
  <si>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</si>
  <si>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</si>
  <si>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</si>
  <si>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</si>
  <si>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</si>
  <si>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</si>
  <si>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</si>
  <si>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</si>
  <si>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</si>
  <si>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</si>
  <si>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</si>
  <si>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</si>
  <si>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</si>
  <si>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</si>
  <si>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</si>
  <si>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</si>
  <si>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</si>
  <si>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</si>
  <si>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</si>
  <si>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</si>
  <si>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</si>
  <si>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</si>
  <si>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</si>
  <si>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</si>
  <si>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</si>
  <si>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</si>
  <si>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</si>
  <si>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</si>
  <si>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</si>
  <si>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</si>
  <si>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</si>
  <si>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</si>
  <si>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</si>
  <si>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</si>
  <si>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</si>
  <si>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</si>
  <si>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</si>
  <si>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</si>
  <si>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</si>
  <si>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</si>
  <si>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</si>
  <si>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</si>
  <si>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</si>
  <si>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</si>
  <si>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</si>
  <si>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</si>
  <si>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</si>
  <si>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</si>
  <si>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</si>
  <si>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</si>
  <si>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</si>
  <si>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</si>
  <si>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</si>
  <si>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</si>
  <si>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</si>
  <si>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</si>
  <si>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</si>
  <si>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</si>
  <si>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</si>
  <si>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</si>
  <si>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</si>
  <si>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</si>
  <si>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</si>
  <si>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</si>
  <si>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</si>
  <si>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</si>
  <si>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</si>
  <si>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</si>
  <si>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</si>
  <si>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</si>
  <si>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</si>
  <si>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</si>
  <si>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</si>
  <si>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</si>
  <si>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</si>
  <si>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</si>
  <si>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</si>
  <si>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</si>
  <si>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</si>
  <si>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</si>
  <si>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</si>
  <si>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</si>
  <si>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</si>
  <si>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</si>
  <si>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</si>
  <si>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</si>
  <si>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</si>
  <si>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</si>
  <si>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</si>
  <si>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</si>
  <si>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</si>
  <si>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</si>
  <si>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</si>
  <si>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</si>
  <si>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</si>
  <si>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</si>
  <si>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</si>
  <si>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</si>
  <si>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</si>
  <si>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</si>
  <si>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</si>
  <si>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</si>
  <si>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</si>
  <si>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</si>
  <si>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</si>
  <si>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</si>
  <si>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</si>
  <si>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</si>
  <si>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</si>
  <si>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</si>
  <si>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</si>
  <si>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</si>
  <si>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</si>
  <si>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</si>
  <si>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</si>
  <si>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</si>
  <si>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</si>
  <si>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</si>
  <si>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</si>
  <si>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</si>
  <si>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</si>
  <si>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</si>
  <si>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</si>
  <si>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</si>
  <si>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</si>
  <si>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</si>
  <si>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</si>
  <si>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</si>
  <si>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</si>
  <si>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</si>
  <si>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</si>
  <si>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</si>
  <si>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</si>
  <si>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</si>
  <si>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</si>
  <si>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</si>
  <si>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</si>
  <si>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</si>
  <si>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</si>
  <si>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</si>
  <si>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</si>
  <si>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</si>
  <si>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</si>
  <si>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</si>
  <si>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</si>
  <si>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</si>
  <si>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</si>
  <si>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</si>
  <si>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</si>
  <si>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</si>
  <si>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</si>
  <si>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</si>
  <si>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</si>
  <si>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</si>
  <si>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</si>
  <si>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</si>
  <si>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</si>
  <si>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</si>
  <si>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</si>
  <si>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</si>
  <si>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</si>
  <si>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</si>
  <si>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</si>
  <si>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</si>
  <si>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</si>
  <si>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</si>
  <si>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</si>
  <si>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</si>
  <si>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</si>
  <si>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</si>
  <si>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</si>
  <si>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</si>
  <si>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</si>
  <si>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</si>
  <si>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</si>
  <si>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</si>
  <si>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</si>
  <si>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</si>
  <si>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</si>
  <si>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</si>
  <si>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</si>
  <si>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</si>
  <si>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</si>
  <si>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</si>
  <si>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</si>
  <si>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</si>
  <si>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</si>
  <si>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</si>
  <si>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</si>
  <si>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</si>
  <si>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</si>
  <si>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</si>
  <si>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</si>
  <si>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</si>
  <si>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</si>
  <si>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</si>
  <si>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</si>
  <si>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</si>
  <si>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</si>
  <si>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</si>
  <si>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</si>
  <si>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</si>
  <si>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</si>
  <si>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</si>
  <si>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</si>
  <si>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</si>
  <si>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</si>
  <si>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</si>
  <si>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</si>
  <si>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</si>
  <si>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</si>
  <si>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</si>
  <si>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</si>
  <si>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</si>
  <si>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</si>
  <si>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</si>
  <si>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</si>
  <si>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</si>
  <si>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</si>
  <si>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</si>
  <si>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</si>
  <si>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</si>
  <si>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</si>
  <si>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</si>
  <si>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</si>
  <si>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</si>
  <si>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</si>
  <si>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</si>
  <si>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</si>
  <si>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</si>
  <si>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</si>
  <si>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</si>
  <si>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</si>
  <si>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</si>
  <si>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</si>
  <si>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</si>
  <si>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</si>
  <si>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</si>
  <si>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</si>
  <si>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</si>
  <si>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</si>
  <si>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</si>
  <si>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</si>
  <si>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</si>
  <si>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</si>
  <si>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</si>
  <si>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</si>
  <si>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</si>
  <si>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</si>
  <si>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</si>
  <si>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</si>
  <si>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</si>
  <si>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</si>
  <si>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</si>
  <si>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</si>
  <si>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</si>
  <si>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</si>
  <si>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</si>
  <si>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</si>
  <si>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</si>
  <si>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</si>
  <si>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</si>
  <si>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</si>
  <si>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</si>
  <si>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</si>
  <si>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</si>
  <si>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</si>
  <si>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</si>
  <si>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</si>
  <si>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</si>
  <si>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</si>
  <si>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</si>
  <si>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</si>
  <si>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</si>
  <si>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</si>
  <si>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</si>
  <si>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</si>
  <si>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</si>
  <si>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</si>
  <si>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</si>
  <si>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</si>
  <si>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</si>
  <si>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</si>
  <si>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</si>
  <si>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</si>
  <si>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</si>
  <si>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</si>
  <si>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</si>
  <si>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</si>
  <si>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</si>
  <si>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</si>
  <si>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</si>
  <si>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</si>
  <si>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</si>
  <si>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</si>
  <si>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</si>
  <si>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</si>
  <si>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</si>
  <si>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</si>
  <si>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</si>
  <si>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</si>
  <si>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</si>
  <si>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</si>
  <si>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</si>
  <si>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</si>
  <si>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</si>
  <si>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</si>
  <si>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</si>
  <si>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</si>
  <si>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</si>
  <si>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</si>
  <si>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</si>
  <si>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</si>
  <si>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</si>
  <si>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</si>
  <si>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</si>
  <si>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</si>
  <si>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</si>
  <si>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</si>
  <si>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</si>
  <si>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</si>
  <si>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</si>
  <si>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</si>
  <si>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</si>
  <si>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</si>
  <si>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</si>
  <si>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</si>
  <si>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</si>
  <si>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</si>
  <si>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</si>
  <si>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</si>
  <si>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</si>
  <si>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</si>
  <si>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</si>
  <si>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</si>
  <si>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</si>
  <si>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</si>
  <si>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</si>
  <si>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</si>
  <si>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</si>
  <si>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</si>
  <si>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</si>
  <si>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</si>
  <si>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</si>
  <si>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</si>
  <si>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</si>
  <si>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</si>
  <si>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</si>
  <si>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</si>
  <si>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</si>
  <si>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</si>
  <si>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</si>
  <si>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</si>
  <si>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</si>
  <si>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</si>
  <si>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</si>
  <si>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</si>
  <si>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</si>
  <si>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</si>
  <si>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</si>
  <si>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</si>
  <si>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</si>
  <si>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</si>
  <si>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</si>
  <si>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</si>
  <si>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</si>
  <si>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</si>
  <si>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</si>
  <si>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</si>
  <si>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</si>
  <si>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</si>
  <si>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</si>
  <si>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</si>
  <si>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</si>
  <si>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</si>
  <si>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</si>
  <si>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</si>
  <si>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</si>
  <si>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</si>
  <si>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</si>
  <si>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</si>
  <si>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</si>
  <si>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</si>
  <si>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</si>
  <si>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</si>
  <si>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</si>
  <si>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</si>
  <si>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</si>
  <si>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</si>
  <si>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</si>
  <si>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</si>
  <si>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</si>
  <si>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</si>
  <si>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</si>
  <si>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</si>
  <si>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</si>
  <si>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</si>
  <si>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</si>
  <si>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</si>
  <si>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</si>
  <si>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</si>
  <si>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</si>
  <si>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</si>
  <si>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</si>
  <si>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</si>
  <si>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</si>
  <si>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</si>
  <si>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</si>
  <si>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</si>
  <si>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</si>
  <si>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</si>
  <si>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</si>
  <si>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</si>
  <si>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</si>
  <si>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</si>
  <si>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</si>
  <si>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</si>
  <si>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</si>
  <si>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</si>
  <si>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</si>
  <si>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</si>
  <si>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</si>
  <si>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</si>
  <si>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</si>
  <si>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</si>
  <si>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</si>
  <si>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</si>
  <si>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</si>
  <si>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</si>
  <si>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</si>
  <si>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</si>
  <si>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</si>
  <si>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</si>
  <si>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</si>
  <si>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</si>
  <si>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</si>
  <si>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</si>
  <si>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</si>
  <si>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</si>
  <si>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</si>
  <si>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</si>
  <si>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</si>
  <si>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</si>
  <si>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</si>
  <si>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</si>
  <si>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</si>
  <si>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</si>
  <si>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</si>
  <si>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</si>
  <si>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</si>
  <si>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</si>
  <si>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</si>
  <si>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</si>
  <si>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</si>
  <si>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</si>
  <si>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</si>
  <si>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</si>
  <si>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</si>
  <si>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</si>
  <si>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</si>
  <si>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</si>
  <si>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</si>
  <si>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</si>
  <si>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</si>
  <si>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</si>
  <si>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</si>
  <si>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</si>
  <si>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</si>
  <si>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</si>
  <si>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</si>
  <si>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</si>
  <si>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</si>
  <si>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</si>
  <si>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</si>
  <si>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</si>
  <si>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</si>
  <si>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</si>
  <si>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</si>
  <si>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</si>
  <si>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</si>
  <si>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</si>
  <si>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</si>
  <si>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</si>
  <si>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</si>
  <si>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</si>
  <si>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</si>
  <si>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</si>
  <si>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</si>
  <si>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</si>
  <si>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</si>
  <si>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</si>
  <si>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</si>
  <si>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</si>
  <si>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</si>
  <si>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</si>
  <si>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</si>
  <si>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</si>
  <si>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</si>
  <si>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</si>
  <si>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</si>
  <si>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</si>
  <si>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</si>
  <si>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</si>
  <si>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</si>
  <si>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</si>
  <si>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</si>
  <si>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</si>
  <si>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</si>
  <si>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</si>
  <si>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</si>
  <si>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</si>
  <si>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</si>
  <si>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</si>
  <si>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</si>
  <si>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</si>
  <si>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</si>
  <si>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</si>
  <si>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</si>
  <si>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</si>
  <si>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</si>
  <si>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</si>
  <si>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</si>
  <si>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</si>
  <si>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</si>
  <si>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</si>
  <si>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</si>
  <si>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</si>
  <si>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</si>
  <si>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</si>
  <si>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</si>
  <si>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</si>
  <si>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</si>
  <si>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</si>
  <si>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</si>
  <si>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</si>
  <si>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</si>
  <si>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</si>
  <si>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</si>
  <si>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</si>
  <si>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</si>
  <si>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</si>
  <si>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</si>
  <si>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</si>
  <si>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</si>
  <si>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</si>
  <si>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</si>
  <si>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</si>
  <si>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</si>
  <si>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</si>
  <si>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</si>
  <si>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</si>
  <si>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</si>
  <si>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</si>
  <si>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</si>
  <si>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</si>
  <si>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</si>
  <si>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</si>
  <si>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</si>
  <si>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</si>
  <si>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</si>
  <si>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</si>
  <si>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</si>
  <si>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</si>
  <si>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</si>
  <si>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</si>
  <si>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</si>
  <si>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</si>
  <si>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</si>
  <si>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</si>
  <si>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</si>
  <si>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</si>
  <si>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</si>
  <si>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</si>
  <si>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</si>
  <si>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</si>
  <si>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</si>
  <si>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</si>
  <si>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</si>
  <si>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</si>
  <si>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</si>
  <si>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</si>
  <si>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</si>
  <si>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</si>
  <si>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</si>
  <si>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</si>
  <si>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</si>
  <si>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</si>
  <si>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</si>
  <si>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</si>
  <si>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</si>
  <si>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</si>
  <si>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</si>
  <si>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</si>
  <si>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</si>
  <si>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</si>
  <si>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</si>
  <si>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</si>
  <si>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</si>
  <si>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</si>
  <si>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</si>
  <si>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</si>
  <si>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</si>
  <si>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</si>
  <si>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</si>
  <si>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</si>
  <si>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</si>
  <si>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</si>
  <si>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</si>
  <si>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</si>
  <si>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</si>
  <si>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</si>
  <si>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</si>
  <si>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</si>
  <si>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</si>
  <si>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</si>
  <si>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</si>
  <si>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</si>
  <si>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</si>
  <si>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</si>
  <si>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</si>
  <si>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</si>
  <si>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</si>
  <si>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</si>
  <si>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</si>
  <si>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</si>
  <si>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</si>
  <si>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</si>
  <si>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</si>
  <si>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</si>
  <si>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</si>
  <si>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</si>
  <si>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</si>
  <si>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</si>
  <si>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</si>
  <si>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</si>
  <si>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</si>
  <si>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</si>
  <si>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</si>
  <si>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</si>
  <si>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</si>
  <si>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</si>
  <si>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</si>
  <si>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</si>
  <si>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</si>
  <si>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</si>
  <si>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</si>
  <si>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</si>
  <si>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</si>
  <si>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</si>
  <si>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</si>
  <si>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</si>
  <si>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</si>
  <si>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</si>
  <si>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</si>
  <si>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</si>
  <si>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</si>
  <si>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</si>
  <si>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</si>
  <si>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</si>
  <si>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</si>
  <si>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</si>
  <si>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</si>
  <si>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</si>
  <si>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</si>
  <si>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</si>
  <si>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</si>
  <si>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</si>
  <si>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</si>
  <si>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</si>
  <si>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</si>
  <si>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</si>
  <si>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</si>
  <si>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</si>
  <si>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</si>
  <si>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</si>
  <si>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</si>
  <si>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</si>
  <si>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</si>
  <si>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</si>
  <si>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</si>
  <si>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</si>
  <si>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</si>
  <si>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</si>
  <si>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</si>
  <si>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</si>
  <si>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</si>
  <si>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</si>
  <si>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</si>
  <si>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</si>
  <si>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</si>
  <si>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</si>
  <si>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</si>
  <si>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</si>
  <si>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</si>
  <si>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</si>
  <si>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</si>
  <si>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</si>
  <si>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</si>
  <si>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</si>
  <si>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</si>
  <si>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</si>
  <si>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</si>
  <si>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</si>
  <si>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</si>
  <si>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</si>
  <si>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</si>
  <si>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</si>
  <si>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</si>
  <si>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</si>
  <si>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</si>
  <si>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</si>
  <si>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</si>
  <si>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</si>
  <si>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</si>
  <si>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</si>
  <si>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</si>
  <si>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</si>
  <si>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</si>
  <si>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</si>
  <si>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</si>
  <si>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</si>
  <si>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</si>
  <si>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</si>
  <si>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</si>
  <si>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</si>
  <si>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</si>
  <si>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</si>
  <si>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</si>
  <si>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</si>
  <si>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</si>
  <si>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</si>
  <si>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</si>
  <si>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</si>
  <si>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</si>
  <si>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</si>
  <si>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</si>
  <si>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</si>
  <si>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</si>
  <si>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</si>
  <si>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</si>
  <si>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</si>
  <si>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</si>
  <si>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</si>
  <si>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</si>
  <si>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</si>
  <si>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</si>
  <si>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</si>
  <si>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</si>
  <si>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</si>
  <si>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</si>
  <si>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</si>
  <si>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</si>
  <si>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</si>
  <si>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</si>
  <si>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</si>
  <si>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</si>
  <si>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</si>
  <si>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</si>
  <si>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</si>
  <si>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</si>
  <si>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</si>
  <si>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</si>
  <si>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</si>
  <si>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</si>
  <si>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</si>
  <si>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</si>
  <si>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</si>
  <si>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</si>
  <si>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</si>
  <si>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</si>
  <si>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</si>
  <si>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</si>
  <si>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</si>
  <si>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</si>
  <si>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</si>
  <si>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</si>
  <si>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</si>
  <si>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</si>
  <si>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</si>
  <si>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</si>
  <si>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</si>
  <si>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</si>
  <si>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</si>
  <si>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</si>
  <si>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</si>
  <si>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</si>
  <si>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</si>
  <si>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</si>
  <si>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</si>
  <si>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</si>
  <si>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</si>
  <si>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</si>
  <si>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</si>
  <si>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</si>
  <si>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</si>
  <si>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</si>
  <si>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</si>
  <si>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</si>
  <si>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</si>
  <si>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</si>
  <si>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</si>
  <si>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</si>
  <si>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</si>
  <si>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</si>
  <si>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</si>
  <si>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</si>
  <si>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</si>
  <si>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</si>
  <si>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</si>
  <si>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</si>
  <si>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</si>
  <si>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</si>
  <si>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</si>
  <si>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</si>
  <si>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</si>
  <si>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</si>
  <si>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</si>
  <si>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</si>
  <si>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</si>
  <si>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</si>
  <si>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</si>
  <si>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</si>
  <si>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</si>
  <si>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</si>
  <si>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</si>
  <si>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</si>
  <si>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</si>
  <si>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</si>
  <si>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</si>
  <si>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</si>
  <si>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</si>
  <si>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</si>
  <si>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</si>
  <si>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</si>
  <si>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</si>
  <si>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</si>
  <si>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</si>
  <si>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</si>
  <si>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</si>
  <si>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</si>
  <si>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</si>
  <si>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</si>
  <si>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</si>
  <si>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</si>
  <si>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</si>
  <si>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</si>
  <si>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</si>
  <si>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</si>
  <si>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</si>
  <si>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</si>
  <si>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</si>
  <si>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</si>
  <si>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</si>
  <si>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</si>
  <si>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</si>
  <si>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</si>
  <si>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</si>
  <si>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</si>
  <si>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</si>
  <si>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</si>
  <si>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</si>
  <si>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</si>
  <si>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</si>
  <si>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</si>
  <si>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</si>
  <si>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</si>
  <si>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</si>
  <si>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</si>
  <si>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</si>
  <si>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</si>
  <si>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</si>
  <si>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</si>
  <si>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</si>
  <si>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</si>
  <si>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</si>
  <si>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</si>
  <si>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</si>
  <si>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</si>
  <si>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</si>
  <si>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</si>
  <si>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</si>
  <si>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</si>
  <si>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</si>
  <si>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</si>
  <si>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</si>
  <si>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</si>
  <si>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</si>
  <si>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</si>
  <si>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</si>
  <si>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</si>
  <si>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</si>
  <si>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</si>
  <si>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</si>
  <si>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</si>
  <si>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</si>
  <si>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</si>
  <si>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</si>
  <si>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</si>
  <si>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</si>
  <si>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</si>
  <si>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</si>
  <si>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</si>
  <si>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</si>
  <si>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</si>
  <si>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</si>
  <si>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</si>
  <si>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</si>
  <si>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</si>
  <si>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</si>
  <si>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</si>
  <si>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</si>
  <si>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</si>
  <si>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</si>
  <si>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</si>
  <si>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</si>
  <si>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</si>
  <si>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</si>
  <si>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</si>
  <si>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</si>
  <si>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</si>
  <si>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</si>
  <si>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</si>
  <si>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</si>
  <si>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</si>
  <si>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</si>
  <si>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</si>
  <si>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</si>
  <si>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</si>
  <si>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</si>
  <si>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</si>
  <si>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</si>
  <si>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</si>
  <si>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</si>
  <si>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</si>
  <si>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</si>
  <si>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</si>
  <si>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</si>
  <si>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</si>
  <si>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</si>
  <si>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</si>
  <si>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</si>
  <si>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</si>
  <si>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</si>
  <si>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</si>
  <si>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</si>
  <si>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</si>
  <si>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</si>
  <si>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</si>
  <si>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</si>
  <si>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</si>
  <si>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</si>
  <si>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</si>
  <si>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</si>
  <si>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</si>
  <si>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</si>
  <si>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</si>
  <si>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</si>
  <si>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</si>
  <si>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</si>
  <si>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</si>
  <si>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</si>
  <si>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</si>
  <si>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</si>
  <si>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</si>
  <si>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</si>
  <si>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</si>
  <si>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</si>
  <si>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</si>
  <si>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</si>
  <si>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</si>
  <si>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</si>
  <si>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</si>
  <si>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</si>
  <si>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</si>
  <si>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</si>
  <si>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</si>
  <si>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</si>
  <si>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</si>
  <si>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</si>
  <si>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</si>
  <si>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</si>
  <si>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</si>
  <si>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</si>
  <si>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</si>
  <si>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</si>
  <si>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</si>
  <si>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</si>
  <si>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</si>
  <si>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</si>
  <si>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</si>
  <si>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</si>
  <si>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</si>
  <si>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</si>
  <si>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</si>
  <si>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</si>
  <si>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</si>
  <si>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</si>
  <si>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</si>
  <si>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</si>
  <si>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</si>
  <si>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</si>
  <si>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</si>
  <si>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</si>
  <si>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</si>
  <si>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</si>
  <si>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</si>
  <si>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</si>
  <si>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</si>
  <si>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</si>
  <si>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</si>
  <si>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</si>
  <si>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</si>
  <si>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</si>
  <si>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</si>
  <si>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</si>
  <si>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</si>
  <si>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</si>
  <si>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</si>
  <si>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</si>
  <si>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</si>
  <si>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</si>
  <si>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</si>
  <si>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</si>
  <si>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</si>
  <si>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</si>
  <si>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</si>
  <si>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</si>
  <si>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</si>
  <si>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</si>
  <si>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</si>
  <si>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</si>
  <si>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</si>
  <si>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</si>
  <si>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</si>
  <si>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</si>
  <si>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</si>
  <si>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</si>
  <si>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</si>
  <si>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</si>
  <si>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</si>
  <si>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</si>
  <si>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</si>
  <si>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</si>
  <si>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</si>
  <si>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</si>
  <si>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</si>
  <si>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</si>
  <si>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</si>
  <si>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</si>
  <si>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</si>
  <si>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</si>
  <si>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</si>
  <si>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</si>
  <si>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</si>
  <si>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</si>
  <si>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</si>
  <si>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</si>
  <si>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</si>
  <si>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</si>
  <si>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</si>
  <si>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</si>
  <si>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</si>
  <si>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</si>
  <si>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</si>
  <si>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</si>
  <si>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</si>
  <si>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</si>
  <si>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</si>
  <si>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</si>
  <si>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</si>
  <si>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</si>
  <si>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</si>
  <si>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</si>
  <si>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</si>
  <si>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</si>
  <si>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</si>
  <si>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</si>
  <si>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</si>
  <si>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</si>
  <si>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</si>
  <si>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</si>
  <si>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</si>
  <si>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</si>
  <si>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</si>
  <si>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</si>
  <si>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</si>
  <si>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</si>
  <si>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</si>
  <si>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</si>
  <si>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</si>
  <si>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</si>
  <si>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</si>
  <si>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</si>
  <si>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</si>
  <si>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</si>
  <si>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</si>
  <si>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</si>
  <si>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</si>
  <si>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</si>
  <si>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</si>
  <si>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</si>
  <si>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</si>
  <si>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</si>
  <si>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</si>
  <si>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</si>
  <si>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</si>
  <si>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</si>
  <si>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</si>
  <si>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</si>
  <si>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</si>
  <si>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</si>
  <si>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</si>
  <si>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</si>
  <si>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</si>
  <si>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</si>
  <si>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</si>
  <si>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</si>
  <si>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</si>
  <si>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</si>
  <si>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</si>
  <si>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</si>
  <si>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</si>
  <si>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</si>
  <si>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</si>
  <si>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</si>
  <si>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</si>
  <si>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</si>
  <si>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</si>
  <si>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</si>
  <si>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</si>
  <si>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</si>
  <si>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</si>
  <si>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</si>
  <si>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</si>
  <si>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</si>
  <si>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</si>
  <si>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</si>
  <si>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</si>
  <si>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</si>
  <si>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</si>
  <si>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</si>
  <si>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</si>
  <si>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</si>
  <si>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</si>
  <si>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</si>
  <si>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</si>
  <si>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</si>
  <si>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</si>
  <si>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</si>
  <si>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</si>
  <si>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</si>
  <si>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</si>
  <si>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</si>
  <si>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</si>
  <si>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</si>
  <si>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</si>
  <si>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</si>
  <si>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</si>
  <si>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</si>
  <si>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</si>
  <si>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</si>
  <si>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</si>
  <si>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</si>
  <si>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</si>
  <si>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</si>
  <si>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</si>
  <si>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</si>
  <si>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</si>
  <si>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</si>
  <si>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</si>
  <si>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</si>
  <si>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</si>
  <si>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</si>
  <si>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</si>
  <si>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</si>
  <si>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</si>
  <si>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</si>
  <si>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</si>
  <si>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</si>
  <si>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</si>
  <si>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</si>
  <si>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</si>
  <si>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</si>
  <si>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</si>
  <si>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</si>
  <si>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</si>
  <si>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</si>
  <si>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</si>
  <si>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</si>
  <si>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</si>
  <si>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</si>
  <si>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</si>
  <si>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</si>
  <si>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</si>
  <si>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</si>
  <si>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</si>
  <si>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</si>
  <si>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</si>
  <si>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</si>
  <si>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</si>
  <si>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</si>
  <si>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</si>
  <si>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</si>
  <si>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</si>
  <si>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</si>
  <si>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</si>
  <si>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</si>
  <si>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</si>
  <si>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</si>
  <si>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</si>
  <si>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</si>
  <si>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</si>
  <si>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</si>
  <si>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</si>
  <si>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</si>
  <si>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</si>
  <si>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</si>
  <si>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</si>
  <si>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</si>
  <si>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</si>
  <si>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</si>
  <si>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</si>
  <si>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</si>
  <si>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</si>
  <si>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</si>
  <si>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</si>
  <si>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</si>
  <si>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</si>
  <si>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</si>
  <si>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</si>
  <si>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</si>
  <si>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</si>
  <si>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</si>
  <si>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</si>
  <si>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</si>
  <si>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</si>
  <si>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</si>
  <si>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</si>
  <si>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</si>
  <si>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</si>
  <si>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</si>
  <si>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</si>
  <si>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</si>
  <si>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</si>
  <si>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</si>
  <si>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</si>
  <si>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</si>
  <si>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</si>
  <si>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</si>
  <si>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</si>
  <si>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</si>
  <si>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</si>
  <si>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</si>
  <si>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</si>
  <si>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</si>
  <si>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</si>
  <si>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</si>
  <si>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</si>
  <si>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</si>
  <si>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</si>
  <si>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</si>
  <si>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</si>
  <si>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</si>
  <si>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</si>
  <si>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</si>
  <si>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</si>
  <si>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</si>
  <si>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</si>
  <si>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</si>
  <si>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</si>
  <si>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</si>
  <si>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</si>
  <si>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</si>
  <si>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</si>
  <si>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</si>
  <si>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</si>
  <si>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</si>
  <si>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</si>
  <si>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</si>
  <si>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</si>
  <si>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</si>
  <si>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</si>
  <si>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</si>
  <si>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</si>
  <si>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</si>
  <si>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</si>
  <si>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</si>
  <si>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</si>
  <si>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</si>
  <si>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</si>
  <si>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</si>
  <si>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</si>
  <si>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</si>
  <si>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</si>
  <si>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</si>
  <si>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</si>
  <si>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</si>
  <si>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</si>
  <si>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</si>
  <si>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</si>
  <si>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</si>
  <si>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</si>
  <si>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</si>
  <si>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</si>
  <si>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</si>
  <si>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</si>
  <si>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</si>
  <si>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</si>
  <si>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</si>
  <si>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</si>
  <si>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</si>
  <si>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</si>
  <si>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</si>
  <si>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</si>
  <si>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</si>
  <si>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</si>
  <si>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</si>
  <si>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</si>
  <si>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</si>
  <si>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</si>
  <si>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</si>
  <si>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</si>
  <si>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</si>
  <si>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</si>
  <si>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</si>
  <si>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</si>
  <si>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</si>
  <si>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</si>
  <si>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</si>
  <si>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</si>
  <si>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</si>
  <si>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</si>
  <si>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</si>
  <si>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</si>
  <si>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</si>
  <si>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</si>
  <si>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</si>
  <si>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</si>
  <si>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</si>
  <si>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</si>
  <si>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</si>
  <si>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</si>
  <si>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</si>
  <si>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</si>
  <si>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</si>
  <si>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</si>
  <si>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</si>
  <si>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</si>
  <si>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</si>
  <si>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</si>
  <si>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</si>
  <si>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</si>
  <si>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</si>
  <si>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</si>
  <si>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</si>
  <si>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</si>
  <si>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</si>
  <si>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</si>
  <si>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</si>
  <si>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</si>
  <si>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</si>
  <si>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</si>
  <si>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</si>
  <si>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</si>
  <si>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</si>
  <si>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</si>
  <si>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</si>
  <si>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</si>
  <si>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</si>
  <si>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</si>
  <si>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</si>
  <si>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</si>
  <si>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</si>
  <si>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</si>
  <si>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</si>
  <si>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</si>
  <si>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</si>
  <si>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</si>
  <si>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</si>
  <si>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</si>
  <si>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</si>
  <si>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</si>
  <si>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</si>
  <si>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</si>
  <si>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</si>
  <si>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</si>
  <si>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</si>
  <si>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</si>
  <si>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</si>
  <si>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</si>
  <si>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</si>
  <si>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</si>
  <si>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</si>
  <si>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</si>
  <si>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</si>
  <si>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</si>
  <si>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</si>
  <si>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</si>
  <si>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</si>
  <si>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</si>
  <si>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</si>
  <si>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</si>
  <si>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</si>
  <si>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</si>
  <si>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</si>
  <si>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</si>
  <si>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</si>
  <si>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</si>
  <si>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</si>
  <si>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</si>
  <si>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</si>
  <si>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</si>
  <si>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</si>
  <si>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</si>
  <si>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</si>
  <si>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</si>
  <si>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</si>
  <si>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</si>
  <si>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</si>
  <si>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</si>
  <si>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</si>
  <si>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</si>
  <si>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</si>
  <si>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</si>
  <si>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</si>
  <si>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</si>
  <si>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</si>
  <si>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</si>
  <si>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</si>
  <si>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</si>
  <si>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</si>
  <si>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</si>
  <si>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</si>
  <si>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</si>
  <si>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</si>
  <si>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</si>
  <si>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</si>
  <si>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</si>
  <si>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</si>
  <si>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</si>
  <si>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</si>
  <si>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</si>
  <si>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</si>
  <si>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</si>
  <si>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</si>
  <si>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</si>
  <si>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</si>
  <si>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</si>
  <si>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</si>
  <si>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</si>
  <si>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</si>
  <si>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</si>
  <si>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</si>
  <si>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</si>
  <si>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</si>
  <si>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</si>
  <si>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</si>
  <si>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</si>
  <si>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</si>
  <si>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</si>
  <si>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</si>
  <si>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</si>
  <si>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</si>
  <si>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</si>
  <si>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</si>
  <si>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</si>
  <si>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</si>
  <si>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</si>
  <si>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</si>
  <si>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</si>
  <si>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</si>
  <si>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</si>
  <si>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</si>
  <si>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</si>
  <si>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</si>
  <si>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</si>
  <si>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</si>
  <si>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</si>
  <si>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</si>
  <si>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</si>
  <si>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</si>
  <si>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</si>
  <si>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</si>
  <si>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</si>
  <si>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</si>
  <si>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</si>
  <si>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</si>
  <si>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</si>
  <si>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</si>
  <si>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</si>
  <si>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</si>
  <si>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</si>
  <si>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</si>
  <si>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</si>
  <si>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</si>
  <si>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</si>
  <si>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</si>
  <si>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</si>
  <si>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</si>
  <si>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</si>
  <si>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</si>
  <si>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</si>
  <si>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</si>
  <si>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</si>
  <si>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</si>
  <si>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</si>
  <si>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</si>
  <si>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</si>
  <si>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</si>
  <si>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</si>
  <si>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</si>
  <si>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</si>
  <si>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</si>
  <si>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</si>
  <si>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</si>
  <si>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</si>
  <si>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</si>
  <si>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</si>
  <si>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</si>
  <si>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</si>
  <si>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</si>
  <si>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</si>
  <si>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</si>
  <si>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</si>
  <si>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</si>
  <si>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</si>
  <si>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</si>
  <si>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</si>
  <si>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</si>
  <si>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</si>
  <si>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</si>
  <si>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</si>
  <si>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</si>
  <si>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</si>
  <si>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</si>
  <si>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</si>
  <si>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</si>
  <si>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</si>
  <si>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</si>
  <si>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</si>
  <si>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</si>
  <si>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</si>
  <si>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</si>
  <si>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</si>
  <si>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</si>
  <si>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</si>
  <si>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</si>
  <si>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</si>
  <si>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</si>
  <si>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</si>
  <si>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</si>
  <si>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</si>
  <si>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</si>
  <si>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</si>
  <si>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</si>
  <si>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</si>
  <si>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</si>
  <si>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</si>
  <si>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</si>
  <si>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</si>
  <si>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</si>
  <si>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</si>
  <si>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</si>
  <si>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</si>
  <si>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</si>
  <si>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</si>
  <si>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</si>
  <si>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</si>
  <si>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</si>
  <si>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</si>
  <si>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</si>
  <si>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</si>
  <si>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</si>
  <si>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</si>
  <si>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</si>
  <si>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</si>
  <si>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</si>
  <si>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</si>
  <si>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</si>
  <si>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</si>
  <si>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</si>
  <si>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</si>
  <si>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</si>
  <si>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</si>
  <si>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</si>
  <si>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</si>
  <si>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</si>
  <si>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</si>
  <si>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</si>
  <si>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</si>
  <si>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</si>
  <si>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</si>
  <si>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</si>
  <si>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</si>
  <si>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</si>
  <si>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</si>
  <si>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</si>
  <si>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</si>
  <si>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</si>
  <si>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</si>
  <si>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</si>
  <si>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</si>
  <si>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</si>
  <si>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</si>
  <si>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</si>
  <si>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</si>
  <si>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</si>
  <si>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</si>
  <si>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</si>
  <si>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</si>
  <si>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</si>
  <si>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</si>
  <si>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</si>
  <si>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</si>
  <si>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</si>
  <si>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</si>
  <si>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</si>
  <si>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</si>
  <si>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</si>
  <si>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</si>
  <si>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</si>
  <si>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</si>
  <si>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</si>
  <si>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</si>
  <si>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</si>
  <si>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</si>
  <si>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</si>
  <si>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</si>
  <si>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</si>
  <si>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</si>
  <si>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</si>
  <si>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</si>
  <si>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</si>
  <si>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</si>
  <si>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</si>
  <si>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</si>
  <si>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</si>
  <si>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</si>
  <si>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</si>
  <si>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</si>
  <si>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</si>
  <si>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</si>
  <si>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</si>
  <si>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</si>
  <si>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</si>
  <si>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</si>
  <si>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</si>
  <si>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</si>
  <si>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</si>
  <si>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</si>
  <si>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</si>
  <si>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</si>
  <si>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</si>
  <si>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</si>
  <si>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</si>
  <si>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</si>
  <si>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</si>
  <si>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</si>
  <si>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</si>
  <si>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</si>
  <si>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</si>
  <si>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</si>
  <si>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</si>
  <si>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</si>
  <si>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</si>
  <si>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</si>
  <si>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</si>
  <si>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</si>
  <si>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</si>
  <si>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</si>
  <si>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</si>
  <si>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</si>
  <si>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</si>
  <si>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</si>
  <si>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</si>
  <si>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</si>
  <si>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</si>
  <si>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</si>
  <si>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</si>
  <si>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</si>
  <si>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</si>
  <si>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</si>
  <si>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</si>
  <si>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</si>
  <si>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</si>
  <si>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</si>
  <si>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</si>
  <si>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</si>
  <si>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</si>
  <si>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</si>
  <si>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</si>
  <si>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</si>
  <si>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</si>
  <si>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</si>
  <si>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</si>
  <si>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</si>
  <si>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</si>
  <si>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</si>
  <si>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</si>
  <si>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</si>
  <si>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</si>
  <si>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</si>
  <si>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</si>
  <si>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</si>
  <si>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</si>
  <si>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</si>
  <si>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</si>
  <si>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</si>
  <si>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</si>
  <si>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</si>
  <si>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</si>
  <si>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</si>
  <si>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</si>
  <si>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</si>
  <si>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</si>
  <si>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</si>
  <si>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</si>
  <si>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</si>
  <si>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</si>
  <si>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</si>
  <si>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</si>
  <si>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</si>
  <si>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</si>
  <si>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</si>
  <si>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</si>
  <si>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</si>
  <si>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</si>
  <si>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</si>
  <si>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</si>
  <si>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</si>
  <si>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</si>
  <si>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</si>
  <si>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</si>
  <si>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</si>
  <si>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</si>
  <si>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</si>
  <si>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</si>
  <si>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</si>
  <si>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</si>
  <si>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</si>
  <si>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</si>
  <si>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</si>
  <si>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</si>
  <si>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</si>
  <si>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</si>
  <si>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</si>
  <si>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</si>
  <si>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</si>
  <si>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</si>
  <si>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</si>
  <si>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</si>
  <si>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</si>
  <si>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</si>
  <si>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</si>
  <si>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</si>
  <si>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</si>
  <si>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</si>
  <si>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</si>
  <si>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</si>
  <si>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</si>
  <si>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</si>
  <si>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</si>
  <si>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</si>
  <si>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</si>
  <si>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</si>
  <si>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</si>
  <si>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</si>
  <si>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</si>
  <si>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</si>
  <si>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</si>
  <si>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</si>
  <si>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</si>
  <si>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</si>
  <si>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</si>
  <si>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</si>
  <si>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</si>
  <si>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</si>
  <si>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</si>
  <si>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</si>
  <si>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</si>
  <si>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</si>
  <si>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</si>
  <si>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</si>
  <si>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</si>
  <si>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</si>
  <si>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</si>
  <si>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</si>
  <si>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</si>
  <si>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</si>
  <si>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</si>
  <si>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</si>
  <si>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</si>
  <si>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</si>
  <si>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</si>
  <si>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</si>
  <si>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</si>
  <si>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</si>
  <si>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</si>
  <si>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</si>
  <si>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</si>
  <si>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</si>
  <si>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</si>
  <si>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</si>
  <si>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</si>
  <si>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</si>
  <si>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</si>
  <si>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</si>
  <si>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</si>
  <si>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</si>
  <si>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</si>
  <si>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</si>
  <si>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</si>
  <si>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</si>
  <si>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</si>
  <si>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</si>
  <si>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</si>
  <si>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</si>
  <si>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</si>
  <si>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</si>
  <si>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</si>
  <si>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</si>
  <si>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</si>
  <si>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</si>
  <si>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</si>
  <si>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</si>
  <si>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</si>
  <si>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</si>
  <si>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</si>
  <si>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</si>
  <si>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</si>
  <si>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</si>
  <si>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</si>
  <si>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</si>
  <si>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</si>
  <si>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</si>
  <si>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</si>
  <si>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</si>
  <si>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</si>
  <si>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</si>
  <si>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</si>
  <si>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</si>
  <si>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</si>
  <si>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</si>
  <si>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</si>
  <si>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</si>
  <si>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</si>
  <si>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</si>
  <si>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</si>
  <si>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</si>
  <si>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</si>
  <si>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</si>
  <si>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</si>
  <si>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</si>
  <si>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</si>
  <si>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</si>
  <si>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</si>
  <si>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</si>
  <si>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</si>
  <si>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</si>
  <si>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</si>
  <si>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</si>
  <si>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</si>
  <si>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</si>
  <si>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</si>
  <si>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</si>
  <si>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</si>
  <si>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</si>
  <si>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</si>
  <si>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</si>
  <si>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</si>
  <si>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</si>
  <si>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</si>
  <si>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</si>
  <si>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</si>
  <si>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</si>
  <si>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</si>
  <si>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</si>
  <si>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</si>
  <si>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</si>
  <si>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</si>
  <si>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</si>
  <si>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</si>
  <si>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</si>
  <si>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</si>
  <si>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</si>
  <si>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</si>
  <si>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</si>
  <si>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</si>
  <si>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</si>
  <si>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</si>
  <si>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</si>
  <si>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</si>
  <si>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</si>
  <si>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</si>
  <si>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</si>
  <si>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</si>
  <si>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</si>
  <si>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</si>
  <si>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</si>
  <si>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</si>
  <si>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</si>
  <si>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</si>
  <si>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</si>
  <si>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</si>
  <si>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</si>
  <si>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</si>
  <si>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</si>
  <si>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</si>
  <si>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</si>
  <si>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</si>
  <si>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</si>
  <si>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</si>
  <si>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</si>
  <si>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</si>
  <si>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</si>
  <si>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</si>
  <si>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</si>
  <si>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</si>
  <si>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</si>
  <si>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</si>
  <si>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</si>
  <si>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</si>
  <si>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</si>
  <si>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</si>
  <si>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</si>
  <si>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</si>
  <si>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</si>
  <si>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</si>
  <si>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</si>
  <si>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</si>
  <si>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</si>
  <si>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</si>
  <si>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</si>
  <si>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</si>
  <si>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</si>
  <si>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</si>
  <si>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</si>
  <si>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</si>
  <si>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</si>
  <si>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</si>
  <si>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</si>
  <si>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</si>
  <si>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</si>
  <si>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</si>
  <si>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</si>
  <si>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</si>
  <si>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</si>
  <si>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</si>
  <si>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</si>
  <si>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</si>
  <si>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</si>
  <si>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</si>
  <si>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</si>
  <si>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</si>
  <si>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</si>
  <si>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</si>
  <si>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</si>
  <si>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</si>
  <si>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</si>
  <si>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</si>
  <si>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</si>
  <si>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</si>
  <si>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</si>
  <si>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</si>
  <si>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</si>
  <si>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</si>
  <si>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</si>
  <si>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</si>
  <si>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</si>
  <si>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</si>
  <si>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</si>
  <si>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</si>
  <si>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</si>
  <si>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</si>
  <si>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</si>
  <si>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</si>
  <si>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</si>
  <si>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</si>
  <si>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</si>
  <si>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</si>
  <si>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</si>
  <si>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</si>
  <si>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</si>
  <si>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</si>
  <si>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</si>
  <si>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</si>
  <si>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</si>
  <si>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</si>
  <si>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</si>
  <si>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</si>
  <si>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</si>
  <si>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</si>
  <si>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</si>
  <si>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</si>
  <si>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</si>
  <si>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</si>
  <si>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</si>
  <si>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</si>
  <si>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</si>
  <si>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</si>
  <si>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</si>
  <si>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</si>
  <si>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</si>
  <si>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</si>
  <si>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</si>
  <si>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</si>
  <si>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</si>
  <si>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</si>
  <si>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</si>
  <si>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</si>
  <si>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</si>
  <si>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</si>
  <si>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</si>
  <si>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</si>
  <si>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</si>
  <si>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</si>
  <si>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</si>
  <si>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</si>
  <si>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</si>
  <si>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</si>
  <si>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</si>
  <si>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</si>
  <si>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</si>
  <si>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</si>
  <si>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</si>
  <si>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</si>
  <si>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</si>
  <si>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</si>
  <si>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</si>
  <si>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</si>
  <si>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</si>
  <si>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</si>
  <si>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</si>
  <si>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</si>
  <si>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</si>
  <si>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</si>
  <si>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</si>
  <si>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</si>
  <si>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</si>
  <si>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</si>
  <si>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</si>
  <si>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</si>
  <si>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</si>
  <si>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</si>
  <si>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</si>
  <si>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</si>
  <si>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</si>
  <si>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</si>
  <si>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</si>
  <si>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</si>
  <si>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</si>
  <si>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</si>
  <si>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</si>
  <si>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</si>
  <si>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</si>
  <si>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</si>
  <si>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</si>
  <si>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</si>
  <si>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</si>
  <si>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</si>
  <si>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</si>
  <si>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</si>
  <si>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</si>
  <si>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</si>
  <si>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</si>
  <si>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</si>
  <si>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</si>
  <si>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</si>
  <si>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</si>
  <si>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</si>
  <si>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</si>
  <si>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</si>
  <si>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</si>
  <si>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</si>
  <si>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</si>
  <si>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</si>
  <si>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</si>
  <si>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</si>
  <si>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</si>
  <si>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</si>
  <si>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</si>
  <si>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</si>
  <si>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</si>
  <si>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</si>
  <si>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</si>
  <si>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</si>
  <si>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</si>
  <si>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</si>
  <si>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</si>
  <si>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</si>
  <si>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</si>
  <si>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</si>
  <si>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</si>
  <si>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</si>
  <si>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</si>
  <si>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</si>
  <si>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</si>
  <si>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</si>
  <si>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</si>
  <si>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</si>
  <si>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</si>
  <si>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</si>
  <si>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</si>
  <si>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</si>
  <si>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</si>
  <si>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</si>
  <si>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</si>
  <si>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</si>
  <si>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</si>
  <si>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</si>
  <si>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</si>
  <si>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</si>
  <si>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</si>
  <si>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</si>
  <si>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</si>
  <si>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</si>
  <si>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</si>
  <si>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</si>
  <si>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</si>
  <si>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</si>
  <si>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</si>
  <si>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</si>
  <si>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</si>
  <si>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</si>
  <si>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</si>
  <si>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</si>
  <si>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</si>
  <si>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</si>
  <si>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</si>
  <si>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</si>
  <si>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</si>
  <si>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</si>
  <si>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</si>
  <si>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</si>
  <si>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</si>
  <si>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</si>
  <si>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</si>
  <si>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</si>
  <si>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</si>
  <si>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</si>
  <si>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</si>
  <si>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</si>
  <si>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</si>
  <si>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</si>
  <si>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</si>
  <si>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</si>
  <si>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</si>
  <si>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</si>
  <si>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</si>
  <si>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</si>
  <si>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</si>
  <si>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</si>
  <si>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</si>
  <si>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</si>
  <si>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</si>
  <si>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</si>
  <si>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</si>
  <si>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</si>
  <si>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</si>
  <si>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</si>
  <si>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</si>
  <si>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</si>
  <si>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</si>
  <si>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</si>
  <si>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</si>
  <si>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</si>
  <si>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</si>
  <si>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</si>
  <si>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</si>
  <si>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</si>
  <si>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</si>
  <si>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</si>
  <si>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</si>
  <si>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</si>
  <si>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</si>
  <si>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</si>
  <si>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</si>
  <si>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</si>
  <si>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</si>
  <si>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</si>
  <si>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</si>
  <si>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</si>
  <si>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</si>
  <si>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</si>
  <si>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</si>
  <si>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</si>
  <si>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</si>
  <si>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</si>
  <si>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</si>
  <si>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</si>
  <si>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</si>
  <si>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</si>
  <si>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</si>
  <si>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</si>
  <si>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</si>
  <si>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</si>
  <si>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</si>
  <si>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</si>
  <si>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</si>
  <si>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</si>
  <si>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</si>
  <si>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</si>
  <si>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</si>
  <si>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</si>
  <si>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</si>
  <si>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</si>
  <si>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</si>
  <si>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</si>
  <si>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</si>
  <si>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</si>
  <si>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</si>
  <si>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</si>
  <si>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</si>
  <si>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</si>
  <si>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</si>
  <si>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</si>
  <si>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</si>
  <si>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</si>
  <si>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</si>
  <si>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</si>
  <si>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</si>
  <si>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</si>
  <si>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</si>
  <si>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</si>
  <si>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</si>
  <si>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</si>
  <si>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</si>
  <si>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</si>
  <si>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</si>
  <si>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</si>
  <si>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</si>
  <si>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</si>
  <si>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</si>
  <si>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</si>
  <si>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</si>
  <si>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</si>
  <si>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</si>
  <si>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</si>
  <si>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</si>
  <si>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</si>
  <si>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</si>
  <si>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</si>
  <si>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</si>
  <si>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</si>
  <si>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</si>
  <si>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</si>
  <si>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</si>
  <si>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</si>
  <si>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</si>
  <si>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</si>
  <si>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</si>
  <si>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</si>
  <si>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</si>
  <si>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</si>
  <si>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</si>
  <si>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</si>
  <si>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</si>
  <si>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</si>
  <si>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</si>
  <si>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</si>
  <si>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</si>
  <si>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</si>
  <si>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</si>
  <si>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</si>
  <si>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</si>
  <si>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</si>
  <si>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</si>
  <si>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</si>
  <si>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</si>
  <si>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</si>
  <si>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</si>
  <si>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</si>
  <si>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</si>
  <si>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</si>
  <si>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</si>
  <si>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</si>
  <si>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</si>
  <si>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</si>
  <si>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</si>
  <si>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</si>
  <si>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</si>
  <si>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</si>
  <si>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</si>
  <si>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</si>
  <si>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</si>
  <si>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</si>
  <si>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</si>
  <si>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</si>
  <si>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</si>
  <si>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</si>
  <si>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</si>
  <si>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</si>
  <si>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</si>
  <si>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</si>
  <si>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</si>
  <si>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</si>
  <si>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</si>
  <si>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</si>
  <si>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</si>
  <si>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</si>
  <si>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</si>
  <si>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</si>
  <si>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</si>
  <si>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</si>
  <si>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</si>
  <si>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</si>
  <si>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</si>
  <si>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</si>
  <si>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</si>
  <si>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</si>
  <si>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</si>
  <si>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</si>
  <si>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</si>
  <si>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</si>
  <si>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</si>
  <si>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</si>
  <si>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</si>
  <si>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</si>
  <si>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</si>
  <si>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</si>
  <si>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</si>
  <si>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</si>
  <si>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</si>
  <si>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</si>
  <si>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</si>
  <si>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</si>
  <si>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</si>
  <si>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</si>
  <si>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</si>
  <si>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</si>
  <si>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</si>
  <si>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</si>
  <si>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</si>
  <si>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</si>
  <si>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</si>
  <si>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</si>
  <si>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</si>
  <si>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</si>
  <si>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</si>
  <si>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</si>
  <si>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</si>
  <si>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</si>
  <si>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</si>
  <si>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</si>
  <si>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</si>
  <si>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</si>
  <si>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</si>
  <si>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</si>
  <si>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</si>
  <si>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</si>
  <si>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</si>
  <si>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</si>
  <si>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</si>
  <si>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</si>
  <si>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</si>
  <si>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</si>
  <si>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</si>
  <si>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</si>
  <si>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</si>
  <si>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</si>
  <si>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</si>
  <si>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</si>
  <si>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</si>
  <si>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</si>
  <si>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</si>
  <si>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</si>
  <si>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</si>
  <si>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</si>
  <si>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</si>
  <si>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</si>
  <si>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</si>
  <si>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</si>
  <si>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</si>
  <si>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</si>
  <si>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</si>
  <si>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</si>
  <si>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</si>
  <si>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</si>
  <si>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</si>
  <si>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</si>
  <si>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</si>
  <si>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</si>
  <si>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</si>
  <si>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</si>
  <si>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</si>
  <si>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</si>
  <si>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</si>
  <si>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</si>
  <si>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</si>
  <si>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</si>
  <si>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</si>
  <si>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</si>
  <si>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</si>
  <si>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</si>
  <si>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</si>
  <si>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</si>
  <si>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</si>
  <si>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</si>
  <si>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</si>
  <si>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</si>
  <si>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</si>
  <si>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</si>
  <si>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</si>
  <si>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</si>
  <si>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</si>
  <si>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</si>
  <si>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</si>
  <si>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</si>
  <si>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</si>
  <si>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</si>
  <si>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</si>
  <si>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</si>
  <si>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</si>
  <si>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</si>
  <si>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</si>
  <si>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</si>
  <si>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</si>
  <si>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</si>
  <si>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</si>
  <si>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</si>
  <si>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</si>
  <si>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</si>
  <si>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</si>
  <si>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</si>
  <si>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</si>
  <si>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</si>
  <si>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</si>
  <si>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</si>
  <si>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</si>
  <si>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</si>
  <si>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</si>
  <si>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</si>
  <si>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</si>
  <si>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</si>
  <si>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</si>
  <si>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</si>
  <si>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</si>
  <si>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</si>
  <si>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</si>
  <si>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</si>
  <si>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</si>
  <si>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</si>
  <si>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</si>
  <si>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</si>
  <si>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</si>
  <si>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</si>
  <si>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</si>
  <si>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</si>
  <si>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</si>
  <si>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</si>
  <si>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</si>
  <si>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</si>
  <si>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</si>
  <si>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</si>
  <si>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</si>
  <si>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</si>
  <si>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</si>
  <si>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</si>
  <si>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</si>
  <si>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</si>
  <si>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</si>
  <si>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</si>
  <si>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</si>
  <si>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</si>
  <si>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</si>
  <si>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</si>
  <si>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</si>
  <si>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</si>
  <si>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</si>
  <si>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</si>
  <si>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</si>
  <si>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</si>
  <si>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</si>
  <si>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</si>
  <si>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</si>
  <si>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</si>
  <si>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</si>
  <si>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</si>
  <si>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</si>
  <si>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</si>
  <si>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</si>
  <si>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</si>
  <si>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</si>
  <si>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</si>
  <si>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</si>
  <si>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</si>
  <si>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</si>
  <si>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</si>
  <si>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</si>
  <si>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</si>
  <si>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</si>
  <si>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</si>
  <si>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</si>
  <si>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</si>
  <si>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</si>
  <si>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</si>
  <si>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</si>
  <si>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</si>
  <si>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</si>
  <si>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</si>
  <si>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</si>
  <si>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</si>
  <si>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</si>
  <si>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</si>
  <si>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</si>
  <si>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</si>
  <si>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</si>
  <si>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</si>
  <si>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</si>
  <si>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</si>
  <si>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</si>
  <si>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</si>
  <si>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</si>
  <si>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</si>
  <si>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</si>
  <si>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</si>
  <si>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</si>
  <si>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</si>
  <si>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</si>
  <si>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</si>
  <si>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</si>
  <si>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</si>
  <si>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</si>
  <si>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</si>
  <si>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</si>
  <si>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</si>
  <si>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</si>
  <si>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</si>
  <si>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</si>
  <si>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</si>
  <si>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</si>
  <si>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</si>
  <si>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</si>
  <si>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</si>
  <si>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</si>
  <si>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</si>
  <si>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</si>
  <si>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</si>
  <si>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</si>
  <si>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</si>
  <si>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</si>
  <si>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</si>
  <si>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</si>
  <si>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</si>
  <si>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</si>
  <si>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</si>
  <si>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</si>
  <si>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</si>
  <si>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</si>
  <si>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</si>
  <si>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</si>
  <si>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</si>
  <si>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</si>
  <si>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</si>
  <si>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</si>
  <si>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</si>
  <si>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</si>
  <si>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</si>
  <si>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</si>
  <si>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</si>
  <si>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</si>
  <si>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</si>
  <si>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</si>
  <si>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</si>
  <si>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</si>
  <si>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</si>
  <si>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</si>
  <si>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</si>
  <si>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</si>
  <si>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</si>
  <si>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</si>
  <si>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</si>
  <si>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</si>
  <si>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</si>
  <si>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</si>
  <si>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</si>
  <si>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</si>
  <si>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</si>
  <si>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</si>
  <si>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</si>
  <si>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</si>
  <si>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</si>
  <si>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</si>
  <si>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</si>
  <si>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</si>
  <si>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</si>
  <si>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</si>
  <si>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</si>
  <si>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</si>
  <si>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</si>
  <si>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</si>
  <si>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</si>
  <si>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</si>
  <si>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</si>
  <si>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</si>
  <si>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</si>
  <si>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</si>
  <si>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</si>
  <si>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</si>
  <si>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</si>
  <si>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</si>
  <si>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</si>
  <si>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</si>
  <si>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</si>
  <si>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</si>
  <si>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</si>
  <si>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</si>
  <si>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</si>
  <si>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</si>
  <si>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</si>
  <si>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</si>
  <si>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</si>
  <si>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</si>
  <si>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</si>
  <si>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</si>
  <si>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</si>
  <si>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</si>
  <si>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</si>
  <si>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</si>
  <si>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</si>
  <si>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</si>
  <si>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</si>
  <si>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</si>
  <si>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</si>
  <si>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</si>
  <si>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</si>
  <si>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</si>
  <si>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</si>
  <si>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</si>
  <si>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</si>
  <si>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</si>
  <si>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</si>
  <si>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</si>
  <si>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</si>
  <si>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</si>
  <si>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</si>
  <si>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</si>
  <si>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</si>
  <si>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</si>
  <si>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</si>
  <si>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</si>
  <si>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</si>
  <si>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</si>
  <si>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</si>
  <si>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</si>
  <si>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</si>
  <si>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</si>
  <si>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</si>
  <si>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</si>
  <si>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</si>
  <si>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</si>
  <si>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</si>
  <si>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</si>
  <si>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</si>
  <si>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</si>
  <si>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</si>
  <si>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</si>
  <si>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</si>
  <si>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</si>
  <si>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</si>
  <si>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</si>
  <si>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</si>
  <si>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</si>
  <si>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</si>
  <si>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</si>
  <si>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</si>
  <si>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</si>
  <si>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</si>
  <si>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</si>
  <si>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</si>
  <si>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</si>
  <si>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</si>
  <si>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</si>
  <si>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</si>
  <si>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</si>
  <si>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</si>
  <si>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</si>
  <si>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</si>
  <si>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</si>
  <si>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</si>
  <si>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</si>
  <si>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</si>
  <si>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</si>
  <si>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</si>
  <si>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</si>
  <si>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</si>
  <si>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</si>
  <si>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</si>
  <si>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</si>
  <si>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</si>
  <si>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</si>
  <si>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</si>
  <si>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</si>
  <si>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</si>
  <si>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</si>
  <si>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</si>
  <si>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</si>
  <si>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</si>
  <si>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</si>
  <si>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</si>
  <si>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</si>
  <si>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</si>
  <si>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</si>
  <si>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</si>
  <si>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</si>
  <si>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</si>
  <si>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</si>
  <si>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</si>
  <si>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</si>
  <si>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</si>
  <si>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</si>
  <si>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</si>
  <si>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</si>
  <si>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</si>
  <si>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</si>
  <si>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</si>
  <si>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</si>
  <si>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</si>
  <si>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</si>
  <si>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</si>
  <si>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</si>
  <si>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</si>
  <si>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</si>
  <si>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</si>
  <si>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</si>
  <si>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</si>
  <si>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</si>
  <si>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</si>
  <si>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</si>
  <si>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</si>
  <si>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</si>
  <si>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</si>
  <si>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</si>
  <si>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</si>
  <si>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</si>
  <si>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</si>
  <si>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</si>
  <si>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</si>
  <si>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</si>
  <si>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</si>
  <si>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</si>
  <si>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</si>
  <si>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</si>
  <si>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</si>
  <si>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</si>
  <si>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</si>
  <si>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</si>
  <si>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</si>
  <si>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</si>
  <si>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</si>
  <si>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</si>
  <si>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</si>
  <si>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</si>
  <si>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</si>
  <si>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</si>
  <si>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</si>
  <si>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</si>
  <si>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</si>
  <si>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</si>
  <si>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</si>
  <si>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</si>
  <si>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</si>
  <si>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</si>
  <si>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</si>
  <si>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</si>
  <si>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</si>
  <si>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</si>
  <si>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</si>
  <si>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</si>
  <si>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</si>
  <si>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</si>
  <si>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</si>
  <si>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</si>
  <si>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</si>
  <si>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</si>
  <si>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</si>
  <si>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</si>
  <si>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</si>
  <si>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</si>
  <si>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</si>
  <si>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</si>
  <si>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</si>
  <si>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</si>
  <si>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</si>
  <si>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</si>
  <si>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</si>
  <si>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</si>
  <si>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</si>
  <si>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</si>
  <si>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</si>
  <si>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</si>
  <si>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</si>
  <si>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</si>
  <si>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</si>
  <si>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</si>
  <si>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</si>
  <si>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</si>
  <si>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</si>
  <si>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</si>
  <si>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</si>
  <si>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</si>
  <si>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</si>
  <si>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</si>
  <si>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</si>
  <si>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</si>
  <si>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</si>
  <si>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</si>
  <si>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</si>
  <si>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</si>
  <si>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</si>
  <si>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</si>
  <si>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</si>
  <si>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</si>
  <si>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</si>
  <si>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</si>
  <si>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</si>
  <si>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</si>
  <si>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</si>
  <si>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</si>
  <si>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</si>
  <si>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</si>
  <si>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</si>
  <si>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</si>
  <si>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</si>
  <si>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</si>
  <si>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</si>
  <si>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</si>
  <si>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</si>
  <si>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</si>
  <si>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</si>
  <si>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</si>
  <si>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</si>
  <si>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</si>
  <si>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</si>
  <si>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</si>
  <si>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</si>
  <si>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</si>
  <si>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</si>
  <si>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</si>
  <si>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</si>
  <si>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</si>
  <si>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</si>
  <si>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</si>
  <si>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</si>
  <si>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</si>
  <si>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</si>
  <si>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</si>
  <si>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</si>
  <si>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</si>
  <si>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</si>
  <si>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</si>
  <si>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</si>
  <si>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</si>
  <si>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</si>
  <si>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</si>
  <si>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</si>
  <si>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</si>
  <si>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</si>
  <si>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</si>
  <si>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</si>
  <si>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</si>
  <si>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</si>
  <si>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</si>
  <si>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</si>
  <si>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</si>
  <si>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</si>
  <si>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</si>
  <si>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</si>
  <si>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</si>
  <si>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</si>
  <si>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</si>
  <si>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</si>
  <si>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</si>
  <si>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</si>
  <si>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</si>
  <si>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</si>
  <si>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</si>
  <si>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</si>
  <si>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</si>
  <si>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</si>
  <si>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</si>
  <si>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</si>
  <si>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</si>
  <si>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</si>
  <si>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</si>
  <si>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</si>
  <si>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</si>
  <si>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</si>
  <si>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</si>
  <si>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</si>
  <si>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</si>
  <si>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</si>
  <si>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</si>
  <si>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</si>
  <si>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</si>
  <si>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</si>
  <si>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</si>
  <si>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</si>
  <si>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</si>
  <si>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</si>
  <si>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</si>
  <si>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</si>
  <si>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</si>
  <si>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</si>
  <si>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</si>
  <si>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</si>
  <si>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</si>
  <si>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</si>
  <si>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</si>
  <si>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</si>
  <si>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</si>
  <si>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</si>
  <si>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</si>
  <si>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</si>
  <si>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</si>
  <si>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</si>
  <si>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</si>
  <si>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</si>
  <si>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</si>
  <si>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</si>
  <si>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</si>
  <si>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</si>
  <si>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</si>
  <si>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</si>
  <si>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</si>
  <si>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</si>
  <si>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</si>
  <si>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</si>
  <si>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</si>
  <si>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</si>
  <si>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</si>
  <si>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</si>
  <si>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</si>
  <si>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</si>
  <si>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</si>
  <si>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</si>
  <si>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</si>
  <si>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</si>
  <si>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</si>
  <si>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</si>
  <si>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</si>
  <si>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</si>
  <si>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</si>
  <si>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</si>
  <si>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</si>
  <si>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</si>
  <si>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</si>
  <si>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</si>
  <si>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</si>
  <si>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</si>
  <si>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</si>
  <si>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</si>
  <si>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</si>
  <si>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</si>
  <si>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</si>
  <si>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</si>
  <si>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</si>
  <si>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</si>
  <si>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</si>
  <si>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</si>
  <si>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</si>
  <si>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</si>
  <si>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</si>
  <si>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</si>
  <si>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</si>
  <si>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</si>
  <si>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</si>
  <si>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</si>
  <si>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</si>
  <si>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</si>
  <si>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</si>
  <si>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</si>
  <si>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</si>
  <si>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</si>
  <si>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</si>
  <si>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</si>
  <si>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</si>
  <si>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</si>
  <si>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</si>
  <si>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</si>
  <si>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</si>
  <si>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</si>
  <si>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</si>
  <si>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</si>
  <si>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</si>
  <si>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</si>
  <si>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</si>
  <si>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</si>
  <si>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</si>
  <si>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</si>
  <si>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</si>
  <si>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</si>
  <si>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</si>
  <si>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</si>
  <si>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</si>
  <si>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</si>
  <si>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</si>
  <si>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</si>
  <si>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</si>
  <si>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</si>
  <si>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</si>
  <si>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</si>
  <si>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</si>
  <si>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</si>
  <si>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</si>
  <si>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</si>
  <si>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</si>
  <si>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</si>
  <si>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</si>
  <si>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</si>
  <si>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</si>
  <si>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</si>
  <si>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</si>
  <si>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</si>
  <si>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</si>
  <si>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</si>
  <si>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</si>
  <si>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</si>
  <si>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</si>
  <si>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</si>
  <si>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</si>
  <si>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</si>
  <si>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</si>
  <si>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</si>
  <si>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</si>
  <si>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</si>
  <si>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</si>
  <si>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</si>
  <si>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</si>
  <si>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</si>
  <si>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</si>
  <si>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</si>
  <si>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</si>
  <si>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</si>
  <si>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</si>
  <si>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</si>
  <si>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</si>
  <si>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</si>
  <si>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</si>
  <si>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</si>
  <si>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</si>
  <si>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</si>
  <si>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</si>
  <si>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</si>
  <si>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</si>
  <si>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</si>
  <si>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</si>
  <si>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</si>
  <si>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</si>
  <si>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</si>
  <si>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</si>
  <si>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</si>
  <si>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</si>
  <si>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</si>
  <si>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</si>
  <si>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</si>
  <si>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</si>
  <si>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</si>
  <si>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</si>
  <si>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</si>
  <si>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</si>
  <si>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</si>
  <si>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</si>
  <si>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</si>
  <si>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</si>
  <si>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</si>
  <si>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</si>
  <si>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</si>
  <si>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</si>
  <si>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</si>
  <si>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</si>
  <si>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</si>
  <si>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</si>
  <si>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</si>
  <si>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</si>
  <si>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</si>
  <si>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</si>
  <si>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</si>
  <si>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</si>
  <si>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</si>
  <si>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</si>
  <si>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</si>
  <si>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</si>
  <si>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</si>
  <si>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</si>
  <si>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</si>
  <si>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</si>
  <si>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</si>
  <si>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</si>
  <si>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</si>
  <si>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</si>
  <si>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</si>
  <si>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</si>
  <si>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</si>
  <si>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</si>
  <si>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</si>
  <si>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</si>
  <si>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</si>
  <si>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</si>
  <si>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</si>
  <si>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</si>
  <si>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</si>
  <si>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</si>
  <si>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</si>
  <si>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</si>
  <si>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</si>
  <si>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</si>
  <si>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</si>
  <si>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</si>
  <si>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</si>
  <si>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</si>
  <si>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</si>
  <si>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</si>
  <si>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</si>
  <si>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</si>
  <si>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</si>
  <si>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</si>
  <si>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</si>
  <si>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</si>
  <si>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</si>
  <si>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</si>
  <si>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</si>
  <si>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</si>
  <si>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</si>
  <si>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</si>
  <si>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</si>
  <si>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</si>
  <si>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</si>
  <si>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</si>
  <si>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</si>
  <si>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</si>
  <si>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</si>
  <si>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</si>
  <si>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</si>
  <si>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</si>
  <si>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</si>
  <si>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</si>
  <si>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</si>
  <si>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</si>
  <si>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</si>
  <si>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</si>
  <si>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</si>
  <si>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</si>
  <si>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</si>
  <si>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</si>
  <si>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</si>
  <si>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</si>
  <si>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</si>
  <si>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</si>
  <si>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</si>
  <si>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</si>
  <si>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</si>
  <si>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</si>
  <si>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</si>
  <si>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</si>
  <si>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</si>
  <si>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</si>
  <si>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</si>
  <si>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</si>
  <si>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</si>
  <si>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</si>
  <si>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</si>
  <si>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</si>
  <si>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</si>
  <si>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</si>
  <si>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</si>
  <si>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</si>
  <si>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</si>
  <si>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</si>
  <si>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</si>
  <si>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</si>
  <si>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</si>
  <si>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</si>
  <si>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</si>
  <si>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</si>
  <si>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</si>
  <si>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</si>
  <si>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</si>
  <si>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</si>
  <si>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</si>
  <si>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</si>
  <si>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</si>
  <si>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</si>
  <si>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</si>
  <si>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</si>
  <si>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</si>
  <si>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</si>
  <si>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</si>
  <si>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</si>
  <si>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</si>
  <si>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</si>
  <si>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</si>
  <si>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</si>
  <si>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</si>
  <si>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</si>
  <si>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</si>
  <si>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</si>
  <si>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</si>
  <si>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</si>
  <si>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</si>
  <si>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</si>
  <si>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</si>
  <si>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</si>
  <si>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</si>
  <si>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</si>
  <si>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</si>
  <si>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</si>
  <si>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</si>
  <si>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</si>
  <si>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</si>
  <si>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</si>
  <si>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</si>
  <si>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</si>
  <si>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</si>
  <si>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</si>
  <si>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</si>
  <si>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</si>
  <si>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</si>
  <si>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</si>
  <si>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</si>
  <si>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</si>
  <si>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</si>
  <si>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</si>
  <si>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</si>
  <si>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</si>
  <si>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</si>
  <si>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</si>
  <si>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</si>
  <si>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</si>
  <si>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</si>
  <si>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</si>
  <si>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</si>
  <si>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</si>
  <si>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</si>
  <si>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</si>
  <si>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</si>
  <si>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</si>
  <si>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</si>
  <si>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</si>
  <si>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</si>
  <si>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</si>
  <si>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</si>
  <si>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</si>
  <si>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</si>
  <si>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</si>
  <si>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</si>
  <si>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</si>
  <si>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</si>
  <si>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</si>
  <si>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</si>
  <si>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</si>
  <si>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</si>
  <si>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</si>
  <si>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</si>
  <si>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</si>
  <si>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</si>
  <si>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</si>
  <si>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</si>
  <si>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</si>
  <si>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</si>
  <si>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</si>
  <si>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</si>
  <si>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</si>
  <si>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</si>
  <si>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</si>
  <si>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</si>
  <si>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</si>
  <si>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</si>
  <si>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</si>
  <si>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</si>
  <si>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</si>
  <si>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</si>
  <si>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</si>
  <si>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</si>
  <si>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</si>
  <si>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</si>
  <si>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</si>
  <si>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</si>
  <si>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</si>
  <si>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</si>
  <si>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</si>
  <si>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</si>
  <si>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</si>
  <si>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</si>
  <si>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</si>
  <si>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</si>
  <si>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</si>
  <si>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</si>
  <si>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</si>
  <si>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</si>
  <si>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</si>
  <si>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</si>
  <si>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</si>
  <si>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</si>
  <si>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</si>
  <si>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</si>
  <si>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</si>
  <si>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</si>
  <si>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</si>
  <si>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</si>
  <si>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</si>
  <si>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</si>
  <si>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</si>
  <si>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</si>
  <si>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</si>
  <si>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</si>
  <si>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</si>
  <si>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</si>
  <si>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</si>
  <si>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</si>
  <si>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</si>
  <si>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</si>
  <si>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</si>
  <si>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</si>
  <si>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</si>
  <si>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</si>
  <si>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</si>
  <si>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</si>
  <si>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</si>
  <si>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</si>
  <si>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</si>
  <si>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</si>
  <si>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</si>
  <si>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</si>
  <si>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</si>
  <si>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</si>
  <si>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</si>
  <si>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</si>
  <si>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</si>
  <si>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</si>
  <si>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</si>
  <si>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</si>
  <si>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</si>
  <si>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</si>
  <si>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</si>
  <si>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</si>
  <si>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</si>
  <si>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</si>
  <si>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</si>
  <si>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</si>
  <si>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</si>
  <si>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</si>
  <si>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</si>
  <si>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</si>
  <si>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</si>
  <si>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</si>
  <si>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</si>
  <si>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</si>
  <si>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</si>
  <si>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</si>
  <si>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</si>
  <si>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</si>
  <si>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</si>
  <si>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</si>
  <si>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</si>
  <si>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</si>
  <si>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</si>
  <si>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</si>
  <si>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</si>
  <si>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</si>
  <si>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</si>
  <si>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</si>
  <si>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</si>
  <si>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</si>
  <si>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</si>
  <si>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</si>
  <si>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</si>
  <si>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</si>
  <si>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</si>
  <si>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</si>
  <si>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</si>
  <si>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</si>
  <si>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</si>
  <si>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</si>
  <si>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</si>
  <si>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</si>
  <si>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</si>
  <si>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</si>
  <si>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</si>
  <si>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</si>
  <si>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</si>
  <si>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</si>
  <si>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</si>
  <si>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</si>
  <si>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</si>
  <si>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</si>
  <si>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</si>
  <si>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</si>
  <si>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</si>
  <si>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</si>
  <si>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</si>
  <si>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</si>
  <si>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</si>
  <si>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</si>
  <si>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</si>
  <si>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</si>
  <si>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</si>
  <si>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</si>
  <si>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</si>
  <si>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</si>
  <si>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</si>
  <si>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</si>
  <si>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</si>
  <si>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</si>
  <si>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</si>
  <si>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</si>
  <si>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</si>
  <si>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</si>
  <si>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</si>
  <si>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</si>
  <si>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</si>
  <si>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</si>
  <si>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</si>
  <si>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</si>
  <si>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</si>
  <si>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</si>
  <si>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</si>
  <si>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</si>
  <si>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</si>
  <si>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</si>
  <si>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</si>
  <si>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</si>
  <si>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</si>
  <si>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</si>
  <si>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</si>
  <si>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</si>
  <si>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</si>
  <si>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</si>
  <si>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</si>
  <si>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</si>
  <si>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</si>
  <si>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</si>
  <si>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</si>
  <si>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</si>
  <si>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</si>
  <si>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</si>
  <si>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</si>
  <si>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</si>
  <si>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</si>
  <si>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</si>
  <si>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</si>
  <si>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</si>
  <si>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</si>
  <si>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</si>
  <si>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</si>
  <si>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</si>
  <si>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</si>
  <si>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</si>
  <si>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</si>
  <si>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</si>
  <si>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</si>
  <si>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</si>
  <si>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</si>
  <si>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</si>
  <si>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</si>
  <si>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</si>
  <si>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</si>
  <si>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</si>
  <si>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</si>
  <si>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</si>
  <si>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</si>
  <si>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</si>
  <si>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</si>
  <si>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</si>
  <si>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</si>
  <si>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</si>
  <si>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</si>
  <si>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</si>
  <si>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</si>
  <si>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</si>
  <si>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</si>
  <si>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</si>
  <si>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</si>
  <si>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</si>
  <si>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</si>
  <si>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</si>
  <si>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</si>
  <si>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</si>
  <si>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</si>
  <si>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</si>
  <si>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</si>
  <si>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</si>
  <si>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</si>
  <si>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</si>
  <si>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</si>
  <si>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</si>
  <si>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</si>
  <si>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</si>
  <si>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</si>
  <si>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</si>
  <si>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</si>
  <si>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</si>
  <si>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</si>
  <si>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</si>
  <si>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</si>
  <si>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</si>
  <si>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</si>
  <si>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</si>
  <si>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</si>
  <si>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</si>
  <si>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</si>
  <si>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</si>
  <si>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</si>
  <si>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</si>
  <si>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</si>
  <si>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</si>
  <si>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</si>
  <si>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</si>
  <si>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</si>
  <si>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</si>
  <si>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</si>
  <si>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</si>
  <si>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</si>
  <si>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</si>
  <si>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</si>
  <si>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</si>
  <si>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</si>
  <si>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</si>
  <si>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</si>
  <si>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</si>
  <si>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</si>
  <si>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</si>
  <si>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</si>
  <si>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</si>
  <si>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</si>
  <si>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</si>
  <si>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</si>
  <si>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</si>
  <si>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</si>
  <si>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</si>
  <si>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</si>
  <si>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</si>
  <si>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</si>
  <si>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</si>
  <si>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</si>
  <si>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</si>
  <si>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</si>
  <si>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</si>
  <si>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</si>
  <si>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</si>
  <si>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</si>
  <si>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</si>
  <si>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</si>
  <si>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</si>
  <si>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</si>
  <si>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</si>
  <si>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</si>
  <si>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</si>
  <si>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</si>
  <si>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</si>
  <si>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</si>
  <si>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</si>
  <si>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</si>
  <si>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</si>
  <si>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</si>
  <si>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</si>
  <si>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</si>
  <si>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</si>
  <si>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</si>
  <si>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</si>
  <si>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</si>
  <si>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</si>
  <si>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</si>
  <si>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</si>
  <si>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</si>
  <si>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</si>
  <si>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</si>
  <si>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</si>
  <si>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</si>
  <si>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</si>
  <si>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</si>
  <si>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</si>
  <si>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</si>
  <si>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</si>
  <si>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</si>
  <si>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</si>
  <si>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</si>
  <si>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</si>
  <si>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</si>
  <si>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</si>
  <si>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</si>
  <si>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</si>
  <si>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</si>
  <si>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</si>
  <si>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</si>
  <si>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</si>
  <si>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</si>
  <si>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</si>
  <si>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</si>
  <si>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</si>
  <si>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</si>
  <si>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</si>
  <si>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</si>
  <si>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</si>
  <si>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</si>
  <si>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</si>
  <si>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</si>
  <si>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</si>
  <si>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</si>
  <si>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</si>
  <si>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</si>
  <si>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</si>
  <si>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</si>
  <si>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</si>
  <si>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</si>
  <si>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</si>
  <si>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</si>
  <si>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</si>
  <si>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</si>
  <si>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</si>
  <si>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</si>
  <si>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</si>
  <si>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</si>
  <si>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</si>
  <si>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</si>
  <si>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</si>
  <si>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</si>
  <si>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</si>
  <si>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</si>
  <si>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</si>
  <si>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</si>
  <si>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</si>
  <si>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</si>
  <si>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</si>
  <si>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</si>
  <si>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</si>
  <si>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</si>
  <si>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</si>
  <si>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</si>
  <si>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</si>
  <si>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</si>
  <si>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</si>
  <si>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</si>
  <si>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</si>
  <si>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</si>
  <si>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</si>
  <si>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</si>
  <si>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</si>
  <si>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</si>
  <si>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</si>
  <si>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</si>
  <si>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</si>
  <si>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</si>
  <si>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</si>
  <si>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</si>
  <si>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</si>
  <si>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</si>
  <si>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</si>
  <si>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</si>
  <si>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</si>
  <si>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</si>
  <si>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</si>
  <si>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</si>
  <si>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</si>
  <si>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</si>
  <si>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</si>
  <si>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</si>
  <si>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</si>
  <si>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</si>
  <si>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</si>
  <si>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</si>
  <si>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</si>
  <si>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</si>
  <si>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</si>
  <si>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</si>
  <si>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</si>
  <si>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</si>
  <si>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</si>
  <si>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</si>
  <si>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</si>
  <si>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</si>
  <si>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</si>
  <si>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</si>
  <si>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</si>
  <si>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</si>
  <si>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</si>
  <si>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</si>
  <si>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</si>
  <si>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</si>
  <si>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</si>
  <si>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</si>
  <si>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</si>
  <si>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</si>
  <si>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</si>
  <si>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</si>
  <si>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</si>
  <si>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</si>
  <si>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</si>
  <si>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</si>
  <si>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</si>
  <si>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</si>
  <si>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</si>
  <si>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</si>
  <si>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</si>
  <si>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</si>
  <si>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</si>
  <si>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</si>
  <si>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</si>
  <si>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</si>
  <si>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</si>
  <si>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</si>
  <si>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</si>
  <si>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</si>
  <si>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</si>
  <si>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</si>
  <si>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</si>
  <si>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</si>
  <si>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</si>
  <si>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</si>
  <si>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</si>
  <si>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</si>
  <si>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</si>
  <si>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</si>
  <si>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</si>
  <si>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</si>
  <si>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</si>
  <si>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</si>
  <si>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</si>
  <si>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</si>
  <si>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</si>
  <si>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</si>
  <si>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</si>
  <si>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</si>
  <si>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</si>
  <si>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</si>
  <si>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</si>
  <si>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</si>
  <si>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</si>
  <si>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</si>
  <si>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</si>
  <si>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</si>
  <si>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</si>
  <si>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</si>
  <si>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</si>
  <si>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</si>
  <si>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</si>
  <si>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</si>
  <si>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</si>
  <si>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</si>
  <si>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</si>
  <si>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</si>
  <si>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</si>
  <si>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</si>
  <si>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</si>
  <si>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</si>
  <si>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</si>
  <si>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</si>
  <si>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</si>
  <si>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</si>
  <si>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</si>
  <si>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</si>
  <si>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</si>
  <si>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</si>
  <si>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</si>
  <si>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</si>
  <si>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</si>
  <si>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</si>
  <si>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</si>
  <si>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</si>
  <si>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</si>
  <si>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</si>
  <si>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</si>
  <si>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</si>
  <si>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</si>
  <si>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</si>
  <si>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</si>
  <si>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</si>
  <si>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</si>
  <si>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</si>
  <si>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</si>
  <si>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</si>
  <si>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</si>
  <si>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</si>
  <si>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</si>
  <si>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</si>
  <si>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</si>
  <si>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</si>
  <si>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</si>
  <si>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</si>
  <si>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</si>
  <si>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</si>
  <si>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</si>
  <si>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</si>
  <si>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</si>
  <si>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</si>
  <si>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</si>
  <si>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</si>
  <si>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</si>
  <si>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</si>
  <si>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</si>
  <si>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</si>
  <si>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</si>
  <si>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</si>
  <si>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</si>
  <si>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</si>
  <si>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</si>
  <si>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</si>
  <si>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</si>
  <si>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</si>
  <si>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</si>
  <si>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</si>
  <si>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</si>
  <si>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</si>
  <si>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</si>
  <si>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</si>
  <si>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</si>
  <si>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</si>
  <si>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</si>
  <si>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</si>
  <si>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</si>
  <si>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</si>
  <si>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</si>
  <si>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</si>
  <si>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</si>
  <si>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</si>
  <si>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</si>
  <si>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</si>
  <si>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</si>
  <si>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</si>
  <si>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</si>
  <si>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</si>
  <si>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</si>
  <si>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</si>
  <si>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</si>
  <si>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</si>
  <si>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</si>
  <si>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</si>
  <si>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</si>
  <si>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</si>
  <si>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</si>
  <si>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</si>
  <si>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</si>
  <si>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</si>
  <si>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</si>
  <si>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</si>
  <si>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</si>
  <si>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</si>
  <si>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</si>
  <si>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</si>
  <si>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</si>
  <si>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</si>
  <si>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</si>
  <si>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</si>
  <si>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</si>
  <si>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</si>
  <si>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</si>
  <si>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</si>
  <si>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</si>
  <si>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</si>
  <si>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</si>
  <si>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</si>
  <si>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</si>
  <si>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</si>
  <si>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</si>
  <si>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</si>
  <si>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</si>
  <si>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</si>
  <si>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</si>
  <si>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</si>
  <si>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</si>
  <si>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</si>
  <si>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</si>
  <si>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</si>
  <si>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</si>
  <si>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</si>
  <si>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</si>
  <si>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</si>
  <si>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</si>
  <si>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</si>
  <si>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</si>
  <si>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</si>
  <si>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</si>
  <si>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</si>
  <si>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</si>
  <si>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</si>
  <si>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</si>
  <si>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</si>
  <si>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</si>
  <si>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</si>
  <si>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</si>
  <si>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</si>
  <si>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</si>
  <si>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</si>
  <si>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</si>
  <si>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</si>
  <si>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</si>
  <si>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</si>
  <si>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</si>
  <si>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</si>
  <si>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</si>
  <si>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</si>
  <si>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</si>
  <si>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</si>
  <si>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</si>
  <si>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</si>
  <si>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</si>
  <si>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</si>
  <si>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</si>
  <si>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</si>
  <si>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</si>
  <si>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</si>
  <si>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</si>
  <si>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</si>
  <si>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</si>
  <si>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</si>
  <si>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</si>
  <si>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</si>
  <si>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</si>
  <si>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</si>
  <si>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</si>
  <si>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</si>
  <si>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</si>
  <si>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</si>
  <si>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</si>
  <si>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</si>
  <si>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</si>
  <si>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</si>
  <si>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</si>
  <si>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</si>
  <si>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</si>
  <si>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</si>
  <si>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</si>
  <si>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</si>
  <si>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</si>
  <si>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</si>
  <si>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</si>
  <si>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</si>
  <si>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</si>
  <si>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</si>
  <si>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</si>
  <si>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</si>
  <si>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</si>
  <si>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</si>
  <si>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</si>
  <si>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</si>
  <si>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</si>
  <si>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</si>
  <si>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</si>
  <si>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</si>
  <si>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</si>
  <si>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</si>
  <si>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</si>
  <si>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</si>
  <si>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</si>
  <si>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</si>
  <si>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</si>
  <si>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</si>
  <si>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</si>
  <si>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</si>
  <si>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</si>
  <si>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</si>
  <si>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</si>
  <si>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</si>
  <si>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</si>
  <si>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</si>
  <si>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</si>
  <si>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</si>
  <si>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</si>
  <si>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</si>
  <si>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</si>
  <si>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</si>
  <si>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</si>
  <si>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</si>
  <si>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</si>
  <si>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</si>
  <si>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</si>
  <si>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</si>
  <si>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</si>
  <si>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</si>
  <si>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</si>
  <si>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</si>
  <si>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</si>
  <si>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</si>
  <si>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</si>
  <si>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</si>
  <si>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</si>
  <si>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</si>
  <si>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</si>
  <si>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</si>
  <si>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</si>
  <si>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</si>
  <si>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</si>
  <si>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</si>
  <si>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</si>
  <si>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</si>
  <si>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</si>
  <si>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</si>
  <si>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</si>
  <si>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</si>
  <si>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</si>
  <si>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</si>
  <si>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</si>
  <si>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</si>
  <si>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</si>
  <si>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</si>
  <si>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</si>
  <si>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</si>
  <si>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</si>
  <si>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</si>
  <si>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</si>
  <si>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</si>
  <si>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</si>
  <si>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</si>
  <si>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</si>
  <si>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</si>
  <si>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</si>
  <si>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</si>
  <si>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</si>
  <si>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</si>
  <si>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</si>
  <si>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</si>
  <si>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</si>
  <si>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</si>
  <si>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</si>
  <si>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</si>
  <si>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</si>
  <si>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</si>
  <si>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</si>
  <si>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</si>
  <si>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</si>
  <si>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</si>
  <si>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</si>
  <si>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</si>
  <si>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</si>
  <si>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</si>
  <si>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</si>
  <si>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</si>
  <si>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</si>
  <si>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</si>
  <si>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</si>
  <si>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</si>
  <si>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</si>
  <si>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</si>
  <si>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</si>
  <si>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</si>
  <si>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</si>
  <si>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</si>
  <si>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</si>
  <si>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</si>
  <si>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</si>
  <si>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</si>
  <si>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</si>
  <si>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</si>
  <si>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</si>
  <si>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</si>
  <si>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</si>
  <si>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</si>
  <si>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</si>
  <si>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</si>
  <si>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</si>
  <si>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</si>
  <si>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</si>
  <si>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</si>
  <si>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</si>
  <si>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</si>
  <si>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</si>
  <si>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</si>
  <si>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</si>
  <si>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</si>
  <si>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</si>
  <si>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</si>
  <si>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</si>
  <si>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</si>
  <si>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</si>
  <si>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</si>
  <si>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</si>
  <si>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</si>
  <si>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</si>
  <si>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</si>
  <si>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</si>
  <si>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</si>
  <si>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</si>
  <si>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</si>
  <si>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</si>
  <si>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</si>
  <si>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</si>
  <si>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</si>
  <si>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</si>
  <si>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</si>
  <si>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</si>
  <si>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</si>
  <si>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</si>
  <si>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</si>
  <si>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</si>
  <si>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</si>
  <si>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</si>
  <si>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</si>
  <si>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</si>
  <si>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</si>
  <si>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</si>
  <si>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</si>
  <si>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</si>
  <si>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</si>
  <si>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</si>
  <si>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</si>
  <si>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</si>
  <si>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</si>
  <si>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</si>
  <si>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</si>
  <si>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</si>
  <si>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</si>
  <si>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</si>
  <si>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</si>
  <si>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</si>
  <si>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</si>
  <si>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</si>
  <si>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</si>
  <si>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</si>
  <si>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</si>
  <si>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</si>
  <si>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</si>
  <si>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</si>
  <si>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</si>
  <si>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</si>
  <si>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</si>
  <si>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</si>
  <si>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</si>
  <si>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</si>
  <si>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</si>
  <si>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</si>
  <si>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</si>
  <si>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</si>
  <si>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</si>
  <si>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</si>
  <si>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</si>
  <si>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</si>
  <si>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</si>
  <si>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</si>
  <si>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</si>
  <si>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</si>
  <si>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</si>
  <si>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</si>
  <si>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</si>
  <si>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</si>
  <si>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</si>
  <si>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</si>
  <si>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</si>
  <si>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</si>
  <si>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</si>
  <si>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</si>
  <si>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</si>
  <si>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</si>
  <si>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</si>
  <si>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</si>
  <si>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</si>
  <si>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</si>
  <si>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</si>
  <si>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</si>
  <si>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</si>
  <si>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</si>
  <si>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</si>
  <si>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</si>
  <si>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</si>
  <si>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</si>
  <si>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</si>
  <si>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</si>
  <si>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</si>
  <si>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</si>
  <si>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</si>
  <si>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</si>
  <si>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</si>
  <si>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</si>
  <si>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</si>
  <si>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</si>
  <si>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</si>
  <si>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</si>
  <si>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</si>
  <si>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</si>
  <si>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</si>
  <si>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</si>
  <si>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</si>
  <si>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</si>
  <si>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</si>
  <si>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</si>
  <si>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</si>
  <si>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</si>
  <si>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</si>
  <si>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</si>
  <si>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</si>
  <si>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</si>
  <si>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</si>
  <si>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</si>
  <si>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</si>
  <si>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</si>
  <si>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</si>
  <si>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</si>
  <si>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</si>
  <si>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</si>
  <si>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</si>
  <si>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</si>
  <si>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</si>
  <si>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</si>
  <si>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</si>
  <si>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</si>
  <si>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</si>
  <si>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</si>
  <si>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</si>
  <si>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</si>
  <si>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</si>
  <si>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</si>
  <si>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</si>
  <si>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</si>
  <si>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</si>
  <si>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</si>
  <si>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</si>
  <si>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</si>
  <si>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</si>
  <si>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</si>
  <si>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</si>
  <si>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</si>
  <si>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</si>
  <si>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</si>
  <si>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</si>
  <si>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</si>
  <si>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</si>
  <si>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</si>
  <si>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</si>
  <si>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</si>
  <si>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</si>
  <si>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</si>
  <si>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</si>
  <si>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</si>
  <si>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</si>
  <si>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</si>
  <si>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</si>
  <si>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</si>
  <si>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</si>
  <si>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</si>
  <si>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</si>
  <si>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</si>
  <si>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</si>
  <si>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</si>
  <si>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</si>
  <si>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</si>
  <si>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</si>
  <si>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</si>
  <si>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</si>
  <si>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</si>
  <si>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</si>
  <si>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</si>
  <si>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</si>
  <si>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</si>
  <si>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</si>
  <si>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</si>
  <si>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</si>
  <si>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</si>
  <si>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</si>
  <si>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</si>
  <si>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</si>
  <si>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</si>
  <si>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</si>
  <si>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</si>
  <si>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</si>
  <si>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</si>
  <si>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</si>
  <si>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</si>
  <si>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</si>
  <si>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</si>
  <si>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</si>
  <si>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</si>
  <si>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</si>
  <si>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</si>
  <si>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</si>
  <si>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</si>
  <si>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</si>
  <si>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</si>
  <si>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</si>
  <si>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</si>
  <si>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</si>
  <si>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</si>
  <si>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</si>
  <si>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</si>
  <si>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</si>
  <si>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</si>
  <si>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</si>
  <si>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</si>
  <si>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</si>
  <si>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</si>
  <si>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</si>
  <si>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</si>
  <si>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</si>
  <si>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</si>
  <si>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</si>
  <si>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</si>
  <si>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</si>
  <si>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</si>
  <si>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</si>
  <si>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</si>
  <si>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</si>
  <si>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</si>
  <si>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</si>
  <si>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</si>
  <si>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</si>
  <si>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</si>
  <si>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</si>
  <si>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</si>
  <si>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</si>
  <si>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</si>
  <si>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</si>
  <si>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</si>
  <si>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</si>
  <si>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</si>
  <si>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</si>
  <si>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</si>
  <si>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</si>
  <si>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</si>
  <si>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</si>
  <si>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</si>
  <si>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</si>
  <si>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</si>
  <si>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</si>
  <si>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</si>
  <si>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</si>
  <si>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</si>
  <si>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</si>
  <si>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</si>
  <si>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</si>
  <si>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</si>
  <si>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</si>
  <si>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</si>
  <si>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</si>
  <si>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</si>
  <si>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</si>
  <si>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</si>
  <si>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</si>
  <si>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</si>
  <si>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</si>
  <si>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</si>
  <si>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</si>
  <si>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</si>
  <si>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</si>
  <si>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</si>
  <si>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</si>
  <si>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</si>
  <si>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</si>
  <si>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</si>
  <si>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</si>
  <si>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</si>
  <si>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</si>
  <si>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</si>
  <si>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</si>
  <si>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</si>
  <si>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</si>
  <si>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</si>
  <si>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</si>
  <si>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</si>
  <si>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</si>
  <si>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</si>
  <si>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</si>
  <si>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</si>
  <si>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</si>
  <si>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</si>
  <si>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</si>
  <si>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</si>
  <si>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</si>
  <si>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</si>
  <si>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</si>
  <si>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</si>
  <si>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</si>
  <si>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</si>
  <si>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</si>
  <si>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</si>
  <si>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</si>
  <si>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</si>
  <si>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</si>
  <si>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</si>
  <si>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</si>
  <si>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</si>
  <si>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</si>
  <si>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</si>
  <si>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</si>
  <si>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</si>
  <si>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</si>
  <si>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</si>
  <si>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</si>
  <si>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</si>
  <si>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</si>
  <si>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</si>
  <si>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</si>
  <si>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</si>
  <si>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</si>
  <si>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</si>
  <si>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</si>
  <si>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</si>
  <si>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</si>
  <si>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</si>
  <si>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</si>
  <si>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</si>
  <si>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</si>
  <si>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</si>
  <si>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</si>
  <si>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</si>
  <si>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</si>
  <si>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</si>
  <si>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</si>
  <si>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</si>
  <si>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</si>
  <si>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</si>
  <si>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</si>
  <si>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</si>
  <si>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</si>
  <si>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</si>
  <si>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</si>
  <si>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</si>
  <si>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</si>
  <si>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</si>
  <si>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</si>
  <si>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</si>
  <si>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</si>
  <si>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</si>
  <si>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</si>
  <si>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</si>
  <si>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</si>
  <si>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</si>
  <si>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</si>
  <si>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</si>
  <si>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</si>
  <si>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</si>
  <si>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</si>
  <si>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</si>
  <si>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</si>
  <si>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</si>
  <si>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</si>
  <si>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</si>
  <si>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</si>
  <si>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</si>
  <si>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</si>
  <si>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</si>
  <si>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</si>
  <si>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</si>
  <si>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</si>
  <si>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</si>
  <si>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</si>
  <si>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</si>
  <si>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</si>
  <si>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</si>
  <si>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</si>
  <si>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</si>
  <si>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</si>
  <si>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</si>
  <si>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</si>
  <si>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</si>
  <si>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</si>
  <si>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</si>
  <si>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</si>
  <si>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</si>
  <si>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</si>
  <si>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</si>
  <si>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</si>
  <si>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</si>
  <si>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</si>
  <si>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</si>
  <si>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</si>
  <si>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</si>
  <si>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</si>
  <si>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</si>
  <si>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</si>
  <si>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</si>
  <si>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</si>
  <si>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</si>
  <si>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</si>
  <si>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</si>
  <si>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</si>
  <si>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</si>
  <si>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</si>
  <si>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</si>
  <si>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</si>
  <si>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</si>
  <si>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</si>
  <si>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</si>
  <si>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</si>
  <si>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</si>
  <si>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</si>
  <si>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</si>
  <si>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</si>
  <si>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</si>
  <si>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</si>
  <si>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</si>
  <si>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</si>
  <si>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</si>
  <si>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</si>
  <si>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</si>
  <si>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</si>
  <si>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</si>
  <si>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</si>
  <si>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</si>
  <si>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</si>
  <si>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</si>
  <si>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</si>
  <si>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</si>
  <si>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</si>
  <si>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</si>
  <si>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</si>
  <si>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</si>
  <si>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</si>
  <si>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</si>
  <si>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</si>
  <si>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</si>
  <si>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</si>
  <si>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</si>
  <si>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</si>
  <si>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</si>
  <si>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</si>
  <si>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</si>
  <si>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</si>
  <si>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</si>
  <si>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</si>
  <si>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</si>
  <si>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</si>
  <si>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</si>
  <si>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</si>
  <si>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</si>
  <si>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</si>
  <si>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</si>
  <si>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</si>
  <si>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</si>
  <si>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</si>
  <si>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</si>
  <si>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</si>
  <si>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</si>
  <si>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</si>
  <si>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</si>
  <si>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</si>
  <si>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</si>
  <si>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</si>
  <si>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</si>
  <si>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</si>
  <si>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</si>
  <si>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</si>
  <si>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</si>
  <si>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</si>
  <si>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</si>
  <si>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</si>
  <si>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</si>
  <si>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</si>
  <si>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</si>
  <si>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</si>
  <si>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</si>
  <si>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</si>
  <si>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</si>
  <si>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</si>
  <si>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</si>
  <si>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</si>
  <si>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</si>
  <si>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</si>
  <si>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</si>
  <si>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</si>
  <si>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</si>
  <si>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</si>
  <si>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</si>
  <si>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</si>
  <si>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</si>
  <si>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</si>
  <si>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</si>
  <si>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</si>
  <si>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</si>
  <si>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</si>
  <si>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</si>
  <si>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</si>
  <si>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</si>
  <si>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</si>
  <si>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</si>
  <si>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</si>
  <si>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</si>
  <si>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</si>
  <si>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</si>
  <si>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</si>
  <si>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</si>
  <si>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</si>
  <si>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</si>
  <si>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</si>
  <si>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</si>
  <si>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</si>
  <si>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</si>
  <si>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</si>
  <si>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</si>
  <si>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</si>
  <si>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</si>
  <si>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</si>
  <si>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</si>
  <si>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</si>
  <si>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</si>
  <si>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</si>
  <si>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</si>
  <si>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</si>
  <si>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</si>
  <si>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</si>
  <si>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</si>
  <si>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</si>
  <si>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</si>
  <si>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</si>
  <si>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</si>
  <si>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</si>
  <si>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</si>
  <si>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</si>
  <si>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</si>
  <si>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</si>
  <si>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</si>
  <si>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</si>
  <si>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</si>
  <si>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</si>
  <si>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</si>
  <si>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</si>
  <si>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</si>
  <si>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</si>
  <si>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</si>
  <si>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</si>
  <si>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</si>
  <si>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</si>
  <si>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</si>
  <si>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</si>
  <si>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</si>
  <si>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</si>
  <si>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</si>
  <si>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</si>
  <si>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</si>
  <si>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</si>
  <si>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</si>
  <si>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</si>
  <si>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</si>
  <si>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</si>
  <si>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</si>
  <si>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</si>
  <si>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</si>
  <si>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</si>
  <si>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</si>
  <si>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</si>
  <si>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</si>
  <si>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</si>
  <si>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</si>
  <si>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</si>
  <si>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</si>
  <si>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</si>
  <si>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</si>
  <si>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</si>
  <si>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</si>
  <si>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</si>
  <si>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</si>
  <si>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</si>
  <si>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</si>
  <si>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</si>
  <si>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</si>
  <si>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</si>
  <si>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</si>
  <si>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</si>
  <si>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</si>
  <si>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</si>
  <si>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</si>
  <si>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</si>
  <si>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</si>
  <si>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</si>
  <si>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</si>
  <si>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</si>
  <si>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</si>
  <si>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</si>
  <si>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</si>
  <si>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</si>
  <si>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</si>
  <si>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</si>
  <si>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</si>
  <si>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</si>
  <si>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</si>
  <si>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</si>
  <si>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</si>
  <si>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</si>
  <si>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</si>
  <si>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</si>
  <si>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</si>
  <si>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</si>
  <si>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</si>
  <si>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</si>
  <si>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</si>
  <si>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</si>
  <si>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</si>
  <si>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</si>
  <si>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</si>
  <si>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</si>
  <si>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</si>
  <si>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</si>
  <si>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</si>
  <si>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</si>
  <si>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</si>
  <si>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</si>
  <si>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</si>
  <si>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</si>
  <si>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</si>
  <si>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</si>
  <si>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</si>
  <si>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</si>
  <si>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</si>
  <si>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</si>
  <si>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</si>
  <si>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</si>
  <si>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</si>
  <si>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</si>
  <si>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</si>
  <si>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</si>
  <si>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</si>
  <si>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</si>
  <si>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</si>
  <si>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</si>
  <si>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</si>
  <si>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</si>
  <si>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</si>
  <si>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</si>
  <si>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</si>
  <si>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</si>
  <si>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</si>
  <si>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</si>
  <si>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</si>
  <si>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</si>
  <si>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</si>
  <si>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</si>
  <si>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</si>
  <si>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</si>
  <si>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</si>
  <si>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</si>
  <si>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</si>
  <si>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</si>
  <si>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</si>
  <si>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</si>
  <si>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</si>
  <si>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</si>
  <si>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</si>
  <si>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</si>
  <si>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</si>
  <si>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</si>
  <si>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</si>
  <si>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</si>
  <si>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</si>
  <si>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</si>
  <si>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</si>
  <si>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</si>
  <si>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</si>
  <si>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</si>
  <si>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</si>
  <si>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</si>
  <si>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</si>
  <si>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</si>
  <si>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</si>
  <si>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</si>
  <si>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</si>
  <si>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</si>
  <si>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</si>
  <si>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</si>
  <si>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</si>
  <si>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</si>
  <si>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</si>
  <si>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</si>
  <si>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</si>
  <si>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</si>
  <si>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</si>
  <si>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</si>
  <si>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</si>
  <si>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</si>
  <si>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</si>
  <si>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</si>
  <si>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</si>
  <si>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</si>
  <si>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</si>
  <si>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</si>
  <si>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</si>
  <si>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</si>
  <si>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</si>
  <si>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</si>
  <si>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</si>
  <si>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</si>
  <si>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</si>
  <si>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</si>
  <si>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</si>
  <si>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</si>
  <si>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</si>
  <si>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</si>
  <si>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</si>
  <si>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</si>
  <si>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</si>
  <si>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</si>
  <si>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</si>
  <si>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</si>
  <si>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</si>
  <si>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</si>
  <si>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</si>
  <si>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</si>
  <si>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</si>
  <si>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</si>
  <si>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</si>
  <si>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</si>
  <si>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</si>
  <si>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</si>
  <si>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</si>
  <si>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</si>
  <si>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</si>
  <si>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</si>
  <si>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</si>
  <si>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</si>
  <si>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</si>
  <si>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</si>
  <si>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</si>
  <si>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</si>
  <si>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</si>
  <si>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</si>
  <si>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</si>
  <si>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</si>
  <si>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</si>
  <si>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</si>
  <si>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</si>
  <si>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</si>
  <si>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</si>
  <si>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</si>
  <si>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</si>
  <si>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</si>
  <si>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</si>
  <si>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</si>
  <si>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</si>
  <si>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</si>
  <si>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</si>
  <si>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</si>
  <si>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</si>
  <si>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</si>
  <si>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</si>
  <si>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</si>
  <si>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</si>
  <si>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</si>
  <si>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</si>
  <si>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</si>
  <si>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</si>
  <si>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</si>
  <si>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</si>
  <si>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</si>
  <si>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</si>
  <si>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</si>
  <si>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</si>
  <si>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</si>
  <si>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</si>
  <si>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</si>
  <si>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</si>
  <si>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</si>
  <si>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</si>
  <si>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</si>
  <si>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</si>
  <si>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</si>
  <si>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</si>
  <si>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</si>
  <si>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</si>
  <si>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</si>
  <si>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</si>
  <si>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</si>
  <si>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</si>
  <si>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</si>
  <si>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</si>
  <si>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</si>
  <si>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</si>
  <si>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</si>
  <si>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</si>
  <si>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</si>
  <si>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</si>
  <si>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</si>
  <si>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</si>
  <si>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</si>
  <si>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</si>
  <si>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</si>
  <si>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</si>
  <si>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</si>
  <si>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</si>
  <si>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</si>
  <si>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</si>
  <si>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</si>
  <si>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</si>
  <si>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</si>
  <si>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</si>
  <si>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</si>
  <si>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</si>
  <si>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</si>
  <si>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</si>
  <si>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</si>
  <si>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</si>
  <si>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</si>
  <si>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</si>
  <si>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</si>
  <si>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</si>
  <si>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</si>
  <si>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</si>
  <si>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</si>
  <si>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</si>
  <si>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</si>
  <si>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</si>
  <si>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</si>
  <si>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</si>
  <si>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</si>
  <si>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</si>
  <si>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</si>
  <si>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</si>
  <si>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</si>
  <si>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</si>
  <si>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</si>
  <si>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</si>
  <si>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</si>
  <si>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</si>
  <si>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</si>
  <si>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</si>
  <si>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</si>
  <si>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</si>
  <si>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</si>
  <si>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</si>
  <si>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</si>
  <si>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</si>
  <si>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</si>
  <si>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</si>
  <si>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</si>
  <si>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</si>
  <si>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</si>
  <si>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</si>
  <si>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</si>
  <si>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</si>
  <si>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</si>
  <si>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</si>
  <si>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</si>
  <si>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</si>
  <si>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</si>
  <si>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</si>
  <si>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</si>
  <si>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</si>
  <si>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</si>
  <si>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</si>
  <si>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</si>
  <si>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</si>
  <si>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</si>
  <si>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</si>
  <si>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</si>
  <si>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</si>
  <si>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</si>
  <si>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</si>
  <si>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</si>
  <si>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</si>
  <si>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</si>
  <si>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</si>
  <si>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</si>
  <si>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</si>
  <si>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</si>
  <si>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</si>
  <si>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</si>
  <si>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</si>
  <si>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</si>
  <si>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</si>
  <si>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</si>
  <si>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</si>
  <si>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</si>
  <si>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</si>
  <si>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</si>
  <si>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</si>
  <si>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</si>
  <si>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</si>
  <si>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</si>
  <si>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</si>
  <si>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</si>
  <si>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</si>
  <si>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</si>
  <si>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</si>
  <si>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</si>
  <si>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</si>
  <si>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</si>
  <si>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</si>
  <si>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</si>
  <si>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</si>
  <si>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</si>
  <si>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</si>
  <si>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</si>
  <si>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</si>
  <si>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</si>
  <si>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</si>
  <si>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</si>
  <si>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</si>
  <si>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</si>
  <si>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</si>
  <si>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</si>
  <si>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</si>
  <si>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</si>
  <si>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</si>
  <si>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</si>
  <si>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</si>
  <si>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</si>
  <si>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</si>
  <si>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</si>
  <si>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</si>
  <si>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</si>
  <si>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</si>
  <si>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</si>
  <si>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</si>
  <si>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</si>
  <si>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</si>
  <si>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</si>
  <si>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</si>
  <si>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</si>
  <si>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</si>
  <si>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</si>
  <si>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</si>
  <si>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</si>
  <si>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</si>
  <si>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</si>
  <si>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</si>
  <si>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</si>
  <si>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</si>
  <si>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</si>
  <si>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</si>
  <si>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</si>
  <si>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</si>
  <si>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</si>
  <si>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</si>
  <si>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</si>
  <si>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</si>
  <si>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</si>
  <si>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</si>
  <si>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</si>
  <si>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</si>
  <si>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</si>
  <si>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</si>
  <si>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</si>
  <si>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</si>
  <si>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</si>
  <si>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</si>
  <si>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</si>
  <si>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</si>
  <si>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</si>
  <si>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</si>
  <si>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</si>
  <si>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</si>
  <si>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</si>
  <si>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</si>
  <si>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</si>
  <si>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</si>
  <si>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</si>
  <si>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</si>
  <si>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</si>
  <si>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</si>
  <si>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</si>
  <si>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</si>
  <si>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</si>
  <si>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</si>
  <si>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</si>
  <si>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</si>
  <si>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</si>
  <si>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</si>
  <si>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</si>
  <si>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</si>
  <si>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</si>
  <si>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</si>
  <si>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</si>
  <si>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</si>
  <si>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</si>
  <si>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</si>
  <si>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</si>
  <si>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</si>
  <si>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</si>
  <si>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</si>
  <si>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</si>
  <si>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</si>
  <si>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</si>
  <si>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</si>
  <si>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</si>
  <si>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</si>
  <si>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</si>
  <si>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</si>
  <si>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</si>
  <si>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</si>
  <si>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</si>
  <si>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</si>
  <si>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</si>
  <si>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</si>
  <si>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</si>
  <si>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</si>
  <si>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</si>
  <si>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</si>
  <si>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</si>
  <si>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</si>
  <si>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</si>
  <si>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</si>
  <si>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</si>
  <si>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</si>
  <si>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</si>
  <si>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</si>
  <si>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</si>
  <si>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</si>
  <si>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</si>
  <si>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</si>
  <si>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</si>
  <si>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</si>
  <si>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</si>
  <si>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</si>
  <si>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</si>
  <si>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</si>
  <si>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</si>
  <si>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</si>
  <si>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</si>
  <si>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</si>
  <si>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</si>
  <si>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</si>
  <si>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</si>
  <si>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</si>
  <si>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</si>
  <si>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</si>
  <si>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</si>
  <si>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</si>
  <si>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</si>
  <si>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</si>
  <si>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</si>
  <si>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</si>
  <si>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</si>
  <si>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</si>
  <si>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</si>
  <si>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</si>
  <si>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</si>
  <si>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</si>
  <si>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</si>
  <si>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</si>
  <si>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</si>
  <si>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</si>
  <si>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</si>
  <si>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</si>
  <si>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</si>
  <si>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</si>
  <si>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</si>
  <si>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</si>
  <si>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</si>
  <si>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</si>
  <si>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</si>
  <si>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</si>
  <si>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</si>
  <si>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</si>
  <si>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</si>
  <si>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</si>
  <si>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</si>
  <si>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</si>
  <si>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</si>
  <si>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</si>
  <si>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</si>
  <si>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</si>
  <si>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</si>
  <si>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</si>
  <si>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</si>
  <si>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</si>
  <si>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</si>
  <si>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</si>
  <si>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</si>
  <si>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</si>
  <si>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</si>
  <si>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</si>
  <si>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</si>
  <si>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</si>
  <si>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</si>
  <si>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</si>
  <si>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</si>
  <si>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</si>
  <si>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</si>
  <si>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</si>
  <si>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</si>
  <si>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</si>
  <si>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</si>
  <si>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</si>
  <si>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</si>
  <si>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</si>
  <si>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</si>
  <si>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</si>
  <si>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</si>
  <si>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</si>
  <si>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</si>
  <si>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</si>
  <si>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</si>
  <si>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</si>
  <si>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</si>
  <si>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</si>
  <si>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</si>
  <si>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</si>
  <si>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</si>
  <si>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</si>
  <si>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</si>
  <si>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</si>
  <si>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</si>
  <si>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</si>
  <si>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</si>
  <si>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</si>
  <si>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</si>
  <si>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</si>
  <si>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</si>
  <si>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</si>
  <si>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</si>
  <si>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</si>
  <si>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</si>
  <si>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</si>
  <si>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</si>
  <si>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</si>
  <si>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</si>
  <si>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</si>
  <si>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</si>
  <si>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</si>
  <si>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</si>
  <si>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</si>
  <si>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</si>
  <si>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</si>
  <si>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</si>
  <si>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</si>
  <si>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</si>
  <si>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</si>
  <si>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</si>
  <si>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</si>
  <si>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</si>
  <si>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</si>
  <si>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</si>
  <si>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</si>
  <si>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</si>
  <si>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</si>
  <si>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</si>
  <si>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</si>
  <si>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</si>
  <si>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</si>
  <si>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</si>
  <si>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</si>
  <si>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</si>
  <si>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</si>
  <si>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</si>
  <si>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</si>
  <si>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</si>
  <si>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</si>
  <si>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</si>
  <si>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</si>
  <si>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</si>
  <si>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</si>
  <si>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</si>
  <si>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</si>
  <si>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</si>
  <si>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</si>
  <si>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</si>
  <si>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</si>
  <si>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</si>
  <si>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</si>
  <si>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</si>
  <si>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</si>
  <si>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</si>
  <si>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</si>
  <si>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</si>
  <si>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</si>
  <si>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</si>
  <si>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</si>
  <si>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</si>
  <si>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</si>
  <si>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</si>
  <si>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</si>
  <si>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</si>
  <si>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</si>
  <si>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</si>
  <si>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</si>
  <si>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</si>
  <si>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</si>
  <si>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</si>
  <si>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</si>
  <si>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</si>
  <si>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</si>
  <si>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</si>
  <si>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</si>
  <si>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</si>
  <si>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</si>
  <si>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</si>
  <si>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</si>
  <si>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</si>
  <si>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</si>
  <si>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</si>
  <si>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</si>
  <si>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</si>
  <si>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</si>
  <si>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</si>
  <si>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</si>
  <si>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</si>
  <si>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</si>
  <si>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</si>
  <si>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</si>
  <si>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</si>
  <si>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</si>
  <si>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</si>
  <si>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</si>
  <si>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</si>
  <si>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</si>
  <si>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</si>
  <si>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</si>
  <si>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</si>
  <si>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</si>
  <si>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</si>
  <si>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</si>
  <si>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</si>
  <si>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</si>
  <si>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</si>
  <si>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</si>
  <si>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</si>
  <si>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</si>
  <si>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</si>
  <si>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</si>
  <si>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</si>
  <si>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</si>
  <si>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</si>
  <si>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</si>
  <si>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</si>
  <si>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</si>
  <si>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</si>
  <si>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</si>
  <si>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</si>
  <si>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</si>
  <si>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</si>
  <si>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</si>
  <si>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</si>
  <si>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</si>
  <si>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</si>
  <si>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</si>
  <si>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</si>
  <si>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</si>
  <si>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</si>
  <si>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</si>
  <si>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</si>
  <si>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</si>
  <si>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</si>
  <si>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</si>
  <si>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</si>
  <si>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</si>
  <si>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</si>
  <si>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</si>
  <si>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</si>
  <si>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</si>
  <si>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</si>
  <si>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</si>
  <si>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</si>
  <si>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</si>
  <si>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</si>
  <si>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</si>
  <si>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</si>
  <si>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</si>
  <si>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</si>
  <si>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</si>
  <si>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</si>
  <si>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</si>
  <si>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</si>
  <si>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</si>
  <si>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</si>
  <si>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</si>
  <si>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</si>
  <si>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</si>
  <si>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</si>
  <si>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</si>
  <si>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</si>
  <si>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</si>
  <si>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</si>
  <si>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</si>
  <si>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</si>
  <si>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</si>
  <si>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</si>
  <si>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</si>
  <si>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</si>
  <si>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</si>
  <si>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</si>
  <si>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</si>
  <si>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</si>
  <si>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</si>
  <si>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</si>
  <si>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</si>
  <si>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</si>
  <si>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</si>
  <si>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</si>
  <si>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</si>
  <si>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</si>
  <si>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</si>
  <si>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</si>
  <si>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</si>
  <si>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</si>
  <si>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</si>
  <si>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</si>
  <si>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</si>
  <si>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</si>
  <si>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</si>
  <si>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</si>
  <si>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</si>
  <si>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</si>
  <si>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</si>
  <si>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</si>
  <si>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</si>
  <si>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</si>
  <si>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</si>
  <si>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</si>
  <si>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</si>
  <si>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</si>
  <si>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</si>
  <si>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</si>
  <si>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</si>
  <si>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</si>
  <si>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</si>
  <si>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</si>
  <si>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</si>
  <si>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</si>
  <si>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</si>
  <si>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</si>
  <si>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</si>
  <si>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</si>
  <si>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</si>
  <si>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</si>
  <si>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</si>
  <si>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</si>
  <si>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</si>
  <si>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</si>
  <si>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</si>
  <si>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</si>
  <si>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</si>
  <si>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</si>
  <si>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</si>
  <si>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</si>
  <si>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</si>
  <si>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</si>
  <si>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</si>
  <si>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</si>
  <si>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</si>
  <si>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</si>
  <si>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</si>
  <si>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</si>
  <si>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</si>
  <si>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</si>
  <si>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</si>
  <si>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</si>
  <si>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</si>
  <si>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</si>
  <si>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</si>
  <si>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</si>
  <si>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</si>
  <si>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</si>
  <si>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</si>
  <si>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</si>
  <si>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</si>
  <si>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</si>
  <si>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</si>
  <si>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</si>
  <si>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</si>
  <si>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</si>
  <si>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</si>
  <si>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</si>
  <si>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</si>
  <si>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</si>
  <si>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</si>
  <si>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</si>
  <si>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</si>
  <si>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</si>
  <si>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</si>
  <si>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</si>
  <si>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</si>
  <si>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</si>
  <si>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</si>
  <si>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</si>
  <si>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</si>
  <si>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</si>
  <si>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</si>
  <si>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</si>
  <si>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</si>
  <si>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</si>
  <si>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</si>
  <si>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</si>
  <si>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</si>
  <si>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</si>
  <si>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</si>
  <si>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</si>
  <si>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</si>
  <si>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</si>
  <si>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</si>
  <si>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</si>
  <si>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</si>
  <si>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</si>
  <si>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</si>
  <si>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</si>
  <si>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</si>
  <si>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</si>
  <si>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</si>
  <si>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</si>
  <si>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</si>
  <si>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</si>
  <si>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</si>
  <si>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</si>
  <si>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</si>
  <si>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</si>
  <si>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</si>
  <si>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</si>
  <si>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</si>
  <si>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</si>
  <si>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</si>
  <si>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</si>
  <si>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</si>
  <si>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</si>
  <si>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</si>
  <si>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</si>
  <si>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</si>
  <si>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</si>
  <si>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</si>
  <si>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</si>
  <si>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</si>
  <si>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</si>
  <si>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</si>
  <si>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</si>
  <si>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</si>
  <si>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</si>
  <si>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</si>
  <si>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</si>
  <si>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</si>
  <si>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</si>
  <si>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</si>
  <si>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</si>
  <si>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</si>
  <si>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</si>
  <si>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</si>
  <si>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</si>
  <si>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</si>
  <si>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</si>
  <si>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</si>
  <si>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</si>
  <si>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</si>
  <si>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</si>
  <si>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</si>
  <si>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</si>
  <si>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</si>
  <si>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</si>
  <si>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</si>
  <si>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</si>
  <si>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</si>
  <si>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</si>
  <si>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</si>
  <si>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</si>
  <si>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</si>
  <si>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</si>
  <si>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</si>
  <si>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</si>
  <si>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</si>
  <si>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</si>
  <si>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</si>
  <si>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</si>
  <si>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</si>
  <si>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</si>
  <si>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</si>
  <si>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</si>
  <si>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</si>
  <si>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</si>
  <si>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</si>
  <si>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</si>
  <si>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</si>
  <si>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</si>
  <si>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</si>
  <si>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</si>
  <si>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</si>
  <si>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</si>
  <si>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</si>
  <si>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</si>
  <si>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</si>
  <si>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</si>
  <si>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</si>
  <si>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</si>
  <si>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</si>
  <si>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</si>
  <si>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</si>
  <si>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</si>
  <si>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</si>
  <si>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</si>
  <si>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</si>
  <si>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</si>
  <si>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</si>
  <si>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</si>
  <si>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</si>
  <si>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</si>
  <si>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</si>
  <si>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</si>
  <si>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</si>
  <si>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</si>
  <si>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</si>
  <si>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</si>
  <si>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</si>
  <si>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</si>
  <si>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</si>
  <si>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</si>
  <si>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</si>
  <si>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</si>
  <si>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</si>
  <si>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</si>
  <si>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</si>
  <si>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</si>
  <si>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</si>
  <si>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</si>
  <si>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</si>
  <si>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</si>
  <si>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</si>
  <si>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</si>
  <si>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</si>
  <si>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</si>
  <si>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</si>
  <si>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</si>
  <si>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</si>
  <si>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</si>
  <si>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</si>
  <si>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</si>
  <si>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</si>
  <si>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</si>
  <si>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</si>
  <si>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</si>
  <si>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</si>
  <si>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</si>
  <si>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</si>
  <si>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</si>
  <si>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</si>
  <si>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</si>
  <si>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</si>
  <si>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</si>
  <si>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</si>
  <si>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</si>
  <si>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</si>
  <si>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</si>
  <si>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</si>
  <si>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</si>
  <si>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</si>
  <si>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</si>
  <si>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</si>
  <si>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</si>
  <si>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</si>
  <si>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</si>
  <si>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</si>
  <si>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</si>
  <si>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</si>
  <si>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</si>
  <si>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</si>
  <si>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</si>
  <si>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</si>
  <si>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</si>
  <si>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</si>
  <si>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</si>
  <si>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</si>
  <si>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</si>
  <si>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</si>
  <si>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</si>
  <si>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</si>
  <si>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</si>
  <si>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</si>
  <si>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</si>
  <si>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</si>
  <si>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</si>
  <si>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</si>
  <si>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</si>
  <si>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</si>
  <si>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</si>
  <si>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</si>
  <si>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</si>
  <si>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</si>
  <si>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</si>
  <si>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</si>
  <si>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</si>
  <si>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</si>
  <si>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</si>
  <si>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</si>
  <si>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</si>
  <si>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</si>
  <si>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</si>
  <si>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</si>
  <si>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</si>
  <si>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</si>
  <si>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</si>
  <si>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</si>
  <si>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</si>
  <si>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</si>
  <si>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</si>
  <si>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</si>
  <si>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</si>
  <si>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</si>
  <si>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</si>
  <si>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</si>
  <si>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</si>
  <si>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</si>
  <si>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</si>
  <si>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</si>
  <si>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</si>
  <si>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</si>
  <si>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</si>
  <si>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</si>
  <si>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</si>
  <si>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</si>
  <si>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</si>
  <si>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</si>
  <si>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</si>
  <si>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</si>
  <si>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</si>
  <si>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</si>
  <si>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</si>
  <si>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</si>
  <si>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</si>
  <si>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</si>
  <si>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</si>
  <si>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</si>
  <si>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</si>
  <si>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</si>
  <si>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</si>
  <si>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</si>
  <si>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</si>
  <si>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</si>
  <si>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</si>
  <si>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</si>
  <si>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</si>
  <si>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</si>
  <si>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</si>
  <si>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</si>
  <si>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</si>
  <si>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</si>
  <si>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</si>
  <si>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</si>
  <si>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</si>
  <si>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</si>
  <si>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</si>
  <si>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</si>
  <si>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</si>
  <si>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</si>
  <si>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</si>
  <si>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</si>
  <si>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</si>
  <si>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</si>
  <si>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</si>
  <si>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</si>
  <si>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</si>
  <si>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</si>
  <si>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</si>
  <si>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</si>
  <si>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</si>
  <si>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</si>
  <si>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</si>
  <si>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</si>
  <si>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</si>
  <si>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</si>
  <si>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</si>
  <si>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</si>
  <si>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</si>
  <si>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</si>
  <si>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</si>
  <si>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</si>
  <si>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</si>
  <si>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</si>
  <si>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</si>
  <si>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</si>
  <si>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</si>
  <si>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</si>
  <si>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</si>
  <si>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</si>
  <si>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</si>
  <si>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</si>
  <si>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</si>
  <si>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</si>
  <si>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</si>
  <si>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</si>
  <si>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</si>
  <si>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</si>
  <si>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</si>
  <si>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</si>
  <si>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</si>
  <si>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</si>
  <si>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</si>
  <si>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</si>
  <si>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</si>
  <si>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</si>
  <si>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</si>
  <si>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</si>
  <si>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</si>
  <si>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</si>
  <si>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</si>
  <si>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</si>
  <si>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</si>
  <si>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</si>
  <si>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</si>
  <si>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</si>
  <si>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</si>
  <si>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</si>
  <si>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</si>
  <si>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</si>
  <si>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</si>
  <si>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</si>
  <si>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</si>
  <si>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</si>
  <si>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</si>
  <si>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</si>
  <si>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</si>
  <si>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</si>
  <si>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</si>
  <si>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</si>
  <si>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</si>
  <si>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</si>
  <si>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</si>
  <si>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</si>
  <si>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</si>
  <si>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</si>
  <si>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</si>
  <si>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</si>
  <si>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</si>
  <si>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</si>
  <si>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</si>
  <si>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</si>
  <si>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</si>
  <si>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</si>
  <si>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</si>
  <si>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</si>
  <si>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</si>
  <si>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</si>
  <si>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</si>
  <si>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</si>
  <si>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</si>
  <si>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</si>
  <si>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</si>
  <si>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</si>
  <si>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</si>
  <si>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</si>
  <si>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</si>
  <si>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</si>
  <si>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</si>
  <si>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</si>
  <si>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</si>
  <si>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</si>
  <si>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</si>
  <si>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</si>
  <si>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</si>
  <si>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</si>
  <si>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</si>
  <si>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</si>
  <si>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</si>
  <si>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</si>
  <si>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</si>
  <si>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</si>
  <si>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</si>
  <si>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</si>
  <si>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</si>
  <si>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</si>
  <si>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</si>
  <si>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</si>
  <si>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</si>
  <si>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</si>
  <si>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</si>
  <si>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</si>
  <si>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</si>
  <si>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</si>
  <si>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</si>
  <si>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</si>
  <si>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</si>
  <si>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</si>
  <si>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</si>
  <si>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</si>
  <si>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</si>
  <si>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</si>
  <si>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</si>
  <si>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</si>
  <si>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</si>
  <si>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</si>
  <si>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</si>
  <si>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</si>
  <si>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</si>
  <si>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</si>
  <si>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</si>
  <si>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</si>
  <si>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</si>
  <si>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</si>
  <si>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</si>
  <si>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</si>
  <si>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</si>
  <si>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</si>
  <si>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</si>
  <si>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</si>
  <si>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</si>
  <si>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</si>
  <si>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</si>
  <si>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</si>
  <si>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</si>
  <si>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</si>
  <si>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</si>
  <si>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</si>
  <si>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</si>
  <si>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</si>
  <si>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</si>
  <si>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</si>
  <si>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</si>
  <si>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</si>
  <si>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</si>
  <si>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</si>
  <si>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</si>
  <si>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</si>
  <si>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</si>
  <si>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</si>
  <si>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</si>
  <si>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</si>
  <si>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</si>
  <si>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</si>
  <si>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</si>
  <si>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</si>
  <si>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</si>
  <si>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</si>
  <si>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</si>
  <si>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</si>
  <si>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</si>
  <si>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</si>
  <si>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</si>
  <si>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</si>
  <si>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</si>
  <si>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</si>
  <si>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</si>
  <si>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</si>
  <si>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</si>
  <si>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</si>
  <si>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</si>
  <si>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</si>
  <si>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</si>
  <si>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</si>
  <si>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</si>
  <si>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</si>
  <si>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</si>
  <si>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</si>
  <si>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</si>
  <si>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</si>
  <si>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</si>
  <si>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</si>
  <si>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</si>
  <si>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</si>
  <si>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</si>
  <si>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</si>
  <si>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</si>
  <si>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</si>
  <si>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</si>
  <si>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</si>
  <si>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</si>
  <si>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</si>
  <si>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</si>
  <si>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</si>
  <si>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</si>
  <si>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</si>
  <si>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</si>
  <si>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</si>
  <si>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</si>
  <si>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</si>
  <si>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</si>
  <si>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</si>
  <si>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</si>
  <si>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</si>
  <si>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</si>
  <si>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</si>
  <si>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</si>
  <si>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</si>
  <si>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</si>
  <si>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</si>
  <si>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</si>
  <si>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</si>
  <si>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</si>
  <si>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</si>
  <si>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</si>
  <si>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</si>
  <si>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</si>
  <si>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</si>
  <si>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</si>
  <si>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</si>
  <si>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</si>
  <si>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</si>
  <si>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</si>
  <si>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</si>
  <si>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</si>
  <si>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</si>
  <si>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</si>
  <si>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</si>
  <si>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</si>
  <si>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</si>
  <si>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</si>
  <si>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</si>
  <si>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</si>
  <si>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</si>
  <si>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</si>
  <si>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</si>
  <si>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</si>
  <si>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</si>
  <si>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</si>
  <si>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</si>
  <si>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</si>
  <si>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</si>
  <si>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</si>
  <si>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</si>
  <si>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</si>
  <si>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</si>
  <si>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</si>
  <si>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</si>
  <si>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</si>
  <si>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</si>
  <si>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</si>
  <si>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</si>
  <si>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</si>
  <si>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</si>
  <si>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</si>
  <si>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</si>
  <si>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</si>
  <si>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</si>
  <si>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</si>
  <si>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</si>
  <si>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</si>
  <si>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</si>
  <si>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</si>
  <si>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</si>
  <si>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</si>
  <si>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</si>
  <si>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</si>
  <si>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</si>
  <si>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</si>
  <si>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</si>
  <si>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</si>
  <si>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</si>
  <si>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</si>
  <si>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</si>
  <si>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</si>
  <si>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</si>
  <si>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</si>
  <si>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</si>
  <si>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</si>
  <si>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</si>
  <si>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</si>
  <si>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</si>
  <si>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</si>
  <si>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</si>
  <si>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</si>
  <si>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</si>
  <si>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</si>
  <si>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</si>
  <si>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</si>
  <si>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</si>
  <si>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</si>
  <si>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</si>
  <si>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</si>
  <si>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</si>
  <si>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</si>
  <si>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</si>
  <si>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</si>
  <si>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</si>
  <si>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</si>
  <si>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</si>
  <si>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</si>
  <si>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</si>
  <si>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</si>
  <si>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</si>
  <si>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</si>
  <si>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</si>
  <si>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</si>
  <si>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</si>
  <si>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</si>
  <si>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</si>
  <si>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</si>
  <si>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</si>
  <si>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</si>
  <si>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</si>
  <si>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</si>
  <si>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</si>
  <si>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</si>
  <si>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</si>
  <si>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</si>
  <si>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</si>
  <si>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</si>
  <si>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</si>
  <si>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</si>
  <si>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</si>
  <si>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</si>
  <si>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</si>
  <si>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</si>
  <si>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</si>
  <si>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</si>
  <si>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</si>
  <si>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</si>
  <si>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</si>
  <si>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</si>
  <si>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</si>
  <si>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</si>
  <si>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</si>
  <si>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</si>
  <si>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</si>
  <si>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</si>
  <si>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</si>
  <si>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</si>
  <si>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</si>
  <si>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</si>
  <si>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</si>
  <si>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</si>
  <si>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</si>
  <si>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</si>
  <si>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</si>
  <si>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</si>
  <si>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</si>
  <si>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</si>
  <si>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</si>
  <si>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</si>
  <si>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</si>
  <si>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</si>
  <si>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</si>
  <si>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</si>
  <si>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</si>
  <si>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</si>
  <si>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</si>
  <si>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</si>
  <si>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</si>
  <si>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</si>
  <si>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</si>
  <si>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</si>
  <si>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</si>
  <si>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</si>
  <si>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</si>
  <si>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</si>
  <si>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</si>
  <si>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</si>
  <si>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</si>
  <si>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</si>
  <si>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</si>
  <si>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</si>
  <si>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</si>
  <si>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</si>
  <si>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</si>
  <si>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</si>
  <si>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</si>
  <si>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</si>
  <si>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</si>
  <si>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</si>
  <si>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</si>
  <si>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</si>
  <si>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</si>
  <si>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</si>
  <si>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</si>
  <si>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</si>
  <si>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</si>
  <si>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</si>
  <si>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</si>
  <si>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</si>
  <si>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</si>
  <si>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</si>
  <si>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</si>
  <si>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</si>
  <si>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</si>
  <si>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</si>
  <si>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</si>
  <si>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</si>
  <si>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</si>
  <si>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</si>
  <si>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</si>
  <si>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</si>
  <si>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</si>
  <si>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</si>
  <si>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</si>
  <si>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</si>
  <si>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</si>
  <si>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</si>
  <si>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</si>
  <si>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</si>
  <si>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</si>
  <si>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</si>
  <si>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</si>
  <si>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</si>
  <si>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</si>
  <si>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</si>
  <si>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</si>
  <si>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</si>
  <si>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</si>
  <si>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</si>
  <si>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</si>
  <si>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</si>
  <si>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</si>
  <si>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</si>
  <si>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</si>
  <si>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</si>
  <si>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</si>
  <si>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</si>
  <si>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</si>
  <si>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</si>
  <si>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</si>
  <si>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</si>
  <si>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</si>
  <si>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</si>
  <si>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</si>
  <si>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</si>
  <si>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</si>
  <si>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</si>
  <si>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</si>
  <si>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</si>
  <si>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</si>
  <si>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</si>
  <si>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</si>
  <si>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</si>
  <si>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</si>
  <si>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</si>
  <si>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</si>
  <si>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</si>
  <si>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</si>
  <si>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</si>
  <si>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</si>
  <si>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</si>
  <si>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</si>
  <si>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</si>
  <si>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</si>
  <si>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</si>
  <si>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</si>
  <si>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</si>
  <si>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</si>
  <si>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</si>
  <si>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</si>
  <si>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</si>
  <si>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</si>
  <si>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</si>
  <si>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</si>
  <si>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</si>
  <si>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</si>
  <si>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</si>
  <si>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</si>
  <si>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</si>
  <si>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</si>
  <si>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</si>
  <si>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</si>
  <si>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</si>
  <si>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</si>
  <si>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</si>
  <si>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</si>
  <si>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</si>
  <si>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</si>
  <si>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</si>
  <si>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</si>
  <si>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</si>
  <si>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</si>
  <si>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</si>
  <si>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</si>
  <si>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</si>
  <si>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</si>
  <si>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</si>
  <si>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</si>
  <si>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</si>
  <si>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</si>
  <si>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</si>
  <si>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</si>
  <si>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</si>
  <si>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</si>
  <si>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</si>
  <si>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</si>
  <si>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</si>
  <si>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</si>
  <si>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</si>
  <si>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</si>
  <si>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</si>
  <si>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</si>
  <si>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</si>
  <si>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</si>
  <si>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</si>
  <si>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</si>
  <si>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</si>
  <si>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</si>
  <si>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</si>
  <si>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</si>
  <si>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</si>
  <si>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</si>
  <si>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</si>
  <si>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</si>
  <si>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</si>
  <si>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</si>
  <si>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</si>
  <si>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</si>
  <si>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</si>
  <si>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</si>
  <si>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</si>
  <si>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</si>
  <si>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</si>
  <si>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</si>
  <si>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</si>
  <si>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</si>
  <si>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</si>
  <si>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</si>
  <si>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</si>
  <si>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</si>
  <si>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</si>
  <si>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</si>
  <si>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</si>
  <si>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</si>
  <si>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</si>
  <si>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</si>
  <si>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</si>
  <si>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</si>
  <si>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</si>
  <si>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</si>
  <si>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</si>
  <si>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</si>
  <si>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</si>
  <si>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</si>
  <si>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</si>
  <si>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</si>
  <si>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</si>
  <si>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</si>
  <si>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</si>
  <si>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</si>
  <si>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</si>
  <si>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</si>
  <si>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</si>
  <si>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</si>
  <si>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</si>
  <si>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</si>
  <si>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</si>
  <si>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</si>
  <si>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</si>
  <si>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</si>
  <si>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</si>
  <si>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</si>
  <si>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</si>
  <si>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</si>
  <si>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</si>
  <si>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</si>
  <si>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</si>
  <si>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</si>
  <si>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</si>
  <si>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</si>
  <si>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</si>
  <si>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</si>
  <si>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</si>
  <si>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</si>
  <si>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</si>
  <si>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</si>
  <si>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</si>
  <si>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</si>
  <si>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</si>
  <si>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</si>
  <si>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</si>
  <si>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</si>
  <si>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</si>
  <si>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</si>
  <si>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</si>
  <si>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</si>
  <si>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</si>
  <si>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</si>
  <si>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</si>
  <si>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</si>
  <si>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</si>
  <si>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</si>
  <si>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</si>
  <si>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</si>
  <si>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</si>
  <si>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</si>
  <si>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</si>
  <si>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</si>
  <si>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</si>
  <si>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</si>
  <si>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</si>
  <si>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</si>
  <si>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</si>
  <si>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</si>
  <si>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</si>
  <si>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</si>
  <si>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</si>
  <si>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</si>
  <si>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</si>
  <si>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</si>
  <si>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</si>
  <si>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</si>
  <si>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</si>
  <si>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</si>
  <si>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</si>
  <si>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</si>
  <si>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</si>
  <si>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</si>
  <si>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</si>
  <si>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</si>
  <si>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</si>
  <si>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</si>
  <si>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</si>
  <si>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</si>
  <si>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</si>
  <si>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</si>
  <si>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</si>
  <si>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</si>
  <si>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</si>
  <si>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</si>
  <si>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</si>
  <si>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</si>
  <si>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</si>
  <si>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</si>
  <si>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</si>
  <si>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</si>
  <si>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</si>
  <si>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</si>
  <si>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</si>
  <si>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</si>
  <si>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</si>
  <si>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</si>
  <si>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</si>
  <si>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</si>
  <si>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</si>
  <si>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</si>
  <si>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</si>
  <si>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</si>
  <si>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</si>
  <si>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</si>
  <si>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</si>
  <si>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</si>
  <si>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</si>
  <si>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</si>
  <si>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</si>
  <si>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</si>
  <si>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</si>
  <si>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</si>
  <si>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</si>
  <si>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</si>
  <si>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</si>
  <si>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</si>
  <si>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</si>
  <si>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</si>
  <si>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</si>
  <si>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</si>
  <si>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</si>
  <si>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</si>
  <si>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</si>
  <si>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</si>
  <si>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</si>
  <si>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</si>
  <si>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</si>
  <si>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</si>
  <si>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</si>
  <si>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</si>
  <si>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</si>
  <si>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</si>
  <si>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</si>
  <si>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</si>
  <si>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</si>
  <si>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</si>
  <si>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</si>
  <si>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</si>
  <si>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</si>
  <si>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</si>
  <si>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</si>
  <si>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</si>
  <si>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</si>
  <si>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</si>
  <si>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</si>
  <si>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</si>
  <si>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</si>
  <si>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</si>
  <si>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</si>
  <si>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</si>
  <si>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</si>
  <si>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</si>
  <si>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</si>
  <si>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</si>
  <si>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</si>
  <si>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</si>
  <si>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</si>
  <si>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</si>
  <si>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</si>
  <si>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</si>
  <si>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</si>
  <si>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</si>
  <si>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</si>
  <si>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</si>
  <si>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</si>
  <si>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</si>
  <si>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</si>
  <si>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</si>
  <si>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</si>
  <si>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</si>
  <si>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</si>
  <si>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</si>
  <si>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</si>
  <si>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</si>
  <si>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</si>
  <si>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</si>
  <si>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</si>
  <si>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</si>
  <si>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</si>
  <si>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</si>
  <si>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</si>
  <si>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</si>
  <si>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</si>
  <si>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</si>
  <si>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</si>
  <si>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</si>
  <si>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</si>
  <si>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</si>
  <si>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</si>
  <si>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</si>
  <si>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</si>
  <si>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</si>
  <si>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</si>
  <si>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</si>
  <si>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</si>
  <si>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</si>
  <si>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</si>
  <si>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</si>
  <si>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</si>
  <si>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</si>
  <si>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</si>
  <si>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</si>
  <si>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</si>
  <si>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</si>
  <si>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</si>
  <si>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</si>
  <si>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</si>
  <si>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</si>
  <si>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</si>
  <si>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</si>
  <si>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</si>
  <si>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</si>
  <si>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</si>
  <si>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</si>
  <si>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</si>
  <si>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</si>
  <si>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</si>
  <si>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</si>
  <si>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</si>
  <si>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</si>
  <si>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</si>
  <si>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</si>
  <si>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</si>
  <si>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</si>
  <si>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</si>
  <si>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</si>
  <si>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</si>
  <si>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</si>
  <si>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</si>
  <si>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</si>
  <si>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</si>
  <si>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</si>
  <si>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</si>
  <si>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</si>
  <si>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</si>
  <si>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</si>
  <si>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</si>
  <si>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</si>
  <si>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</si>
  <si>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</si>
  <si>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</si>
  <si>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</si>
  <si>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</si>
  <si>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</si>
  <si>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</si>
  <si>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</si>
  <si>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</si>
  <si>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</si>
  <si>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</si>
  <si>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</si>
  <si>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</si>
  <si>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</si>
  <si>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</si>
  <si>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</si>
  <si>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</si>
  <si>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</si>
  <si>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</si>
  <si>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</si>
  <si>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</si>
  <si>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</si>
  <si>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</si>
  <si>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</si>
  <si>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</si>
  <si>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</si>
  <si>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</si>
  <si>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</si>
  <si>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</si>
  <si>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</si>
  <si>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</si>
  <si>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</si>
  <si>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</si>
  <si>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</si>
  <si>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</si>
  <si>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</si>
  <si>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</si>
  <si>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</si>
  <si>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</si>
  <si>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</si>
  <si>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</si>
  <si>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</si>
  <si>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</si>
  <si>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</si>
  <si>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</si>
  <si>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</si>
  <si>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</si>
  <si>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</si>
  <si>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</si>
  <si>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</si>
  <si>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</si>
  <si>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</si>
  <si>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</si>
  <si>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</si>
  <si>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</si>
  <si>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</si>
  <si>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</si>
  <si>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</si>
  <si>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</si>
  <si>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</si>
  <si>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</si>
  <si>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</si>
  <si>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</si>
  <si>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</si>
  <si>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</si>
  <si>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</si>
  <si>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</si>
  <si>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</si>
  <si>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</si>
  <si>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</si>
  <si>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</si>
  <si>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</si>
  <si>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</si>
  <si>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</si>
  <si>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</si>
  <si>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</si>
  <si>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</si>
  <si>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</si>
  <si>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</si>
  <si>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</si>
  <si>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</si>
  <si>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</si>
  <si>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</si>
  <si>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</si>
  <si>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</si>
  <si>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</si>
  <si>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</si>
  <si>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</si>
  <si>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</si>
  <si>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</si>
  <si>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</si>
  <si>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</si>
  <si>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</si>
  <si>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</si>
  <si>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</si>
  <si>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</si>
  <si>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</si>
  <si>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</si>
  <si>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</si>
  <si>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</si>
  <si>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</si>
  <si>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</si>
  <si>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</si>
  <si>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</si>
  <si>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</si>
  <si>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</si>
  <si>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</si>
  <si>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</si>
  <si>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</si>
  <si>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</si>
  <si>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</si>
  <si>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</si>
  <si>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</si>
  <si>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</si>
  <si>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</si>
  <si>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</si>
  <si>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</si>
  <si>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</si>
  <si>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</si>
  <si>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</si>
  <si>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</si>
  <si>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</si>
  <si>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</si>
  <si>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</si>
  <si>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</si>
  <si>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</si>
  <si>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</si>
  <si>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</si>
  <si>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</si>
  <si>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</si>
  <si>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</si>
  <si>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</si>
  <si>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</si>
  <si>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</si>
  <si>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</si>
  <si>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</si>
  <si>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</si>
  <si>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</si>
  <si>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</si>
  <si>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</si>
  <si>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</si>
  <si>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</si>
  <si>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</si>
  <si>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</si>
  <si>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</si>
  <si>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</si>
  <si>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</si>
  <si>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</si>
  <si>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</si>
  <si>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</si>
  <si>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</si>
  <si>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</si>
  <si>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</si>
  <si>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</si>
  <si>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</si>
  <si>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</si>
  <si>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</si>
  <si>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</si>
  <si>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</si>
  <si>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</si>
  <si>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</si>
  <si>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</si>
  <si>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</si>
  <si>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</si>
  <si>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</si>
  <si>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</si>
  <si>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</si>
  <si>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</si>
  <si>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</si>
  <si>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</si>
  <si>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</si>
  <si>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</si>
  <si>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</si>
  <si>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</si>
  <si>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</si>
  <si>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</si>
  <si>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</si>
  <si>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</si>
  <si>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</si>
  <si>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</si>
  <si>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</si>
  <si>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</si>
  <si>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</si>
  <si>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</si>
  <si>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</si>
  <si>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</si>
  <si>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</si>
  <si>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</si>
  <si>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</si>
  <si>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</si>
  <si>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</si>
  <si>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</si>
  <si>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</si>
  <si>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</si>
  <si>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</si>
  <si>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</si>
  <si>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</si>
  <si>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</si>
  <si>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</si>
  <si>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</si>
  <si>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</si>
  <si>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</si>
  <si>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</si>
  <si>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</si>
  <si>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</si>
  <si>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</si>
  <si>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</si>
  <si>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</si>
  <si>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</si>
  <si>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</si>
  <si>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</si>
  <si>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</si>
  <si>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</si>
  <si>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</si>
  <si>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</si>
  <si>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</si>
  <si>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</si>
  <si>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</si>
  <si>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</si>
  <si>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</si>
  <si>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</si>
  <si>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</si>
  <si>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</si>
  <si>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</si>
  <si>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</si>
  <si>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</si>
  <si>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</si>
  <si>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</si>
  <si>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</si>
  <si>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</si>
  <si>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</si>
  <si>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</si>
  <si>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</si>
  <si>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</si>
  <si>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</si>
  <si>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</si>
  <si>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</si>
  <si>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</si>
  <si>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</si>
  <si>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</si>
  <si>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</si>
  <si>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</si>
  <si>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</si>
  <si>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</si>
  <si>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</si>
  <si>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</si>
  <si>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</si>
  <si>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</si>
  <si>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</si>
  <si>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</si>
  <si>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</si>
  <si>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</si>
  <si>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</si>
  <si>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</si>
  <si>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</si>
  <si>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</si>
  <si>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</si>
  <si>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</si>
  <si>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</si>
  <si>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</si>
  <si>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</si>
  <si>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</si>
  <si>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</si>
  <si>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</si>
  <si>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</si>
  <si>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</si>
  <si>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</si>
  <si>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</si>
  <si>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</si>
  <si>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</si>
  <si>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</si>
  <si>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</si>
  <si>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</si>
  <si>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</si>
  <si>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</si>
  <si>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</si>
  <si>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</si>
  <si>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</si>
  <si>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</si>
  <si>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</si>
  <si>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</si>
  <si>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</si>
  <si>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</si>
  <si>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</si>
  <si>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</si>
  <si>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</si>
  <si>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</si>
  <si>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</si>
  <si>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</si>
  <si>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</si>
  <si>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</si>
  <si>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</si>
  <si>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</si>
  <si>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</si>
  <si>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</si>
  <si>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</si>
  <si>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</si>
  <si>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</si>
  <si>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</si>
  <si>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</si>
  <si>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</si>
  <si>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</si>
  <si>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</si>
  <si>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</si>
  <si>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</si>
  <si>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</si>
  <si>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</si>
  <si>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</si>
  <si>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</si>
  <si>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</si>
  <si>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</si>
  <si>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</si>
  <si>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</si>
  <si>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</si>
  <si>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</si>
  <si>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</si>
  <si>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</si>
  <si>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</si>
  <si>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</si>
  <si>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</si>
  <si>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</si>
  <si>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</si>
  <si>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</si>
  <si>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</si>
  <si>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</si>
  <si>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</si>
  <si>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</si>
  <si>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</si>
  <si>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</si>
  <si>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</si>
  <si>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</si>
  <si>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</si>
  <si>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</si>
  <si>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</si>
  <si>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</si>
  <si>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</si>
  <si>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</si>
  <si>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</si>
  <si>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</si>
  <si>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</si>
  <si>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</si>
  <si>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</si>
  <si>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</si>
  <si>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</si>
  <si>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</si>
  <si>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</si>
  <si>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</si>
  <si>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</si>
  <si>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</si>
  <si>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</si>
  <si>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</si>
  <si>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</si>
  <si>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</si>
  <si>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</si>
  <si>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</si>
  <si>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</si>
  <si>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</si>
  <si>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</si>
  <si>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</si>
  <si>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</si>
  <si>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</si>
  <si>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</si>
  <si>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</si>
  <si>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</si>
  <si>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</si>
  <si>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</si>
  <si>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</si>
  <si>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</si>
  <si>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</si>
  <si>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</si>
  <si>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</si>
  <si>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</si>
  <si>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</si>
  <si>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</si>
  <si>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</si>
  <si>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</si>
  <si>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</si>
  <si>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</si>
  <si>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</si>
  <si>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</si>
  <si>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</si>
  <si>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</si>
  <si>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</si>
  <si>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</si>
  <si>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</si>
  <si>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</si>
  <si>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</si>
  <si>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</si>
  <si>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</si>
  <si>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</si>
  <si>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</si>
  <si>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</si>
  <si>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</si>
  <si>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</si>
  <si>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</si>
  <si>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</si>
  <si>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</si>
  <si>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</si>
  <si>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</si>
  <si>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</si>
  <si>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</si>
  <si>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</si>
  <si>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</si>
  <si>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</si>
  <si>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</si>
  <si>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</si>
  <si>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</si>
  <si>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</si>
  <si>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</si>
  <si>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</si>
  <si>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</si>
  <si>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</si>
  <si>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</si>
  <si>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</si>
  <si>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</si>
  <si>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</si>
  <si>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</si>
  <si>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</si>
  <si>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</si>
  <si>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</si>
  <si>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</si>
  <si>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</si>
  <si>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</si>
  <si>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</si>
  <si>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</si>
  <si>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</si>
  <si>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</si>
  <si>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</si>
  <si>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</si>
  <si>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</si>
  <si>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</si>
  <si>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</si>
  <si>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</si>
  <si>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</si>
  <si>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</si>
  <si>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</si>
  <si>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</si>
  <si>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</si>
  <si>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</si>
  <si>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</si>
  <si>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</si>
  <si>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</si>
  <si>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</si>
  <si>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</si>
  <si>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</si>
  <si>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</si>
  <si>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</si>
  <si>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</si>
  <si>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</si>
  <si>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</si>
  <si>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</si>
  <si>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</si>
  <si>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</si>
  <si>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</si>
  <si>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</si>
  <si>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</si>
  <si>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</si>
  <si>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</si>
  <si>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</si>
  <si>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</si>
  <si>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</si>
  <si>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</si>
  <si>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</si>
  <si>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</si>
  <si>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</si>
  <si>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</si>
  <si>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</si>
  <si>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</si>
  <si>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</si>
  <si>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</si>
  <si>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</si>
  <si>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</si>
  <si>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</si>
  <si>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</si>
  <si>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</si>
  <si>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</si>
  <si>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</si>
  <si>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</si>
  <si>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</si>
  <si>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</si>
  <si>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</si>
  <si>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</si>
  <si>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</si>
  <si>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</si>
  <si>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</si>
  <si>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</si>
  <si>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</si>
  <si>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</si>
  <si>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</si>
  <si>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</si>
  <si>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</si>
  <si>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</si>
  <si>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</si>
  <si>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</si>
  <si>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</si>
  <si>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</si>
  <si>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</si>
  <si>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</si>
  <si>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</si>
  <si>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</si>
  <si>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</si>
  <si>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</si>
  <si>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</si>
  <si>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</si>
  <si>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</si>
  <si>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</si>
  <si>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</si>
  <si>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</si>
  <si>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</si>
  <si>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</si>
  <si>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</si>
  <si>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</si>
  <si>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</si>
  <si>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</si>
  <si>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</si>
  <si>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</si>
  <si>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</si>
  <si>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</si>
  <si>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</si>
  <si>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</si>
  <si>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</si>
  <si>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</si>
  <si>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</si>
  <si>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</si>
  <si>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</si>
  <si>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</si>
  <si>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</si>
  <si>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</si>
  <si>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</si>
  <si>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</si>
  <si>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</si>
  <si>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</si>
  <si>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</si>
  <si>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</si>
  <si>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</si>
  <si>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</si>
  <si>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</si>
  <si>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</si>
  <si>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</si>
  <si>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</si>
  <si>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</si>
  <si>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</si>
  <si>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</si>
  <si>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</si>
  <si>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</si>
  <si>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</si>
  <si>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</si>
  <si>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</si>
  <si>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</si>
  <si>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</si>
  <si>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</si>
  <si>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</si>
  <si>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</si>
  <si>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</si>
  <si>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</si>
  <si>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</si>
  <si>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</si>
  <si>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</si>
  <si>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</si>
  <si>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</si>
  <si>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</si>
  <si>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</si>
  <si>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</si>
  <si>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</si>
  <si>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</si>
  <si>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</si>
  <si>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</si>
  <si>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</si>
  <si>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</si>
  <si>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</si>
  <si>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</si>
  <si>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</si>
  <si>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</si>
  <si>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</si>
  <si>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</si>
  <si>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</si>
  <si>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</si>
  <si>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</si>
  <si>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</si>
  <si>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</si>
  <si>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</si>
  <si>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</si>
  <si>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</si>
  <si>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</si>
  <si>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</si>
  <si>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</si>
  <si>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</si>
  <si>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</si>
  <si>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</si>
  <si>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</si>
  <si>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</si>
  <si>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</si>
  <si>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</si>
  <si>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</si>
  <si>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</si>
  <si>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</si>
  <si>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</si>
  <si>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</si>
  <si>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</si>
  <si>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</si>
  <si>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</si>
  <si>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</si>
  <si>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</si>
  <si>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</si>
  <si>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</si>
  <si>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</si>
  <si>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</si>
  <si>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</si>
  <si>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</si>
  <si>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</si>
  <si>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</si>
  <si>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</si>
  <si>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</si>
  <si>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</si>
  <si>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</si>
  <si>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</si>
  <si>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</si>
  <si>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</si>
  <si>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</si>
  <si>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</si>
  <si>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</si>
  <si>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</si>
  <si>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</si>
  <si>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</si>
  <si>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</si>
  <si>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</si>
  <si>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</si>
  <si>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</si>
  <si>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</si>
  <si>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</si>
  <si>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</si>
  <si>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</si>
  <si>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</si>
  <si>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</si>
  <si>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</si>
  <si>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</si>
  <si>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</si>
  <si>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</si>
  <si>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</si>
  <si>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</si>
  <si>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</si>
  <si>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</si>
  <si>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</si>
  <si>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</si>
  <si>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</si>
  <si>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</si>
  <si>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</si>
  <si>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</si>
  <si>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</si>
  <si>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</si>
  <si>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</si>
  <si>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</si>
  <si>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</si>
  <si>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</si>
  <si>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</si>
  <si>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</si>
  <si>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</si>
  <si>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</si>
  <si>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</si>
  <si>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</si>
  <si>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</si>
  <si>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</si>
  <si>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</si>
  <si>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</si>
  <si>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</si>
  <si>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</si>
  <si>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</si>
  <si>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</si>
  <si>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</si>
  <si>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</si>
  <si>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</si>
  <si>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</si>
  <si>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</si>
  <si>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</si>
  <si>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</si>
  <si>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</si>
  <si>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</si>
  <si>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</si>
  <si>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</si>
  <si>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</si>
  <si>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</si>
  <si>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</si>
  <si>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</si>
  <si>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</si>
  <si>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</si>
  <si>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</si>
  <si>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</si>
  <si>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</si>
  <si>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</si>
  <si>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</si>
  <si>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</si>
  <si>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</si>
  <si>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</si>
  <si>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</si>
  <si>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</si>
  <si>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</si>
  <si>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</si>
  <si>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</si>
  <si>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</si>
  <si>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</si>
  <si>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</si>
  <si>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</si>
  <si>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</si>
  <si>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</si>
  <si>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</si>
  <si>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</si>
  <si>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</si>
  <si>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</si>
  <si>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</si>
  <si>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</si>
  <si>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</si>
  <si>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</si>
  <si>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</si>
  <si>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</si>
  <si>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</si>
  <si>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</si>
  <si>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</si>
  <si>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</si>
  <si>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</si>
  <si>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</si>
  <si>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</si>
  <si>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</si>
  <si>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</si>
  <si>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</si>
  <si>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</si>
  <si>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</si>
  <si>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</si>
  <si>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</si>
  <si>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</si>
  <si>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</si>
  <si>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</si>
  <si>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</si>
  <si>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</si>
  <si>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</si>
  <si>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</si>
  <si>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</si>
  <si>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</si>
  <si>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</si>
  <si>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</si>
  <si>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</si>
  <si>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</si>
  <si>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</si>
  <si>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</si>
  <si>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</si>
  <si>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</si>
  <si>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</si>
  <si>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</si>
  <si>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</si>
  <si>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</si>
  <si>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</si>
  <si>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</si>
  <si>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</si>
  <si>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</si>
  <si>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</si>
  <si>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</si>
  <si>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</si>
  <si>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</si>
  <si>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</si>
  <si>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</si>
  <si>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</si>
  <si>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</si>
  <si>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</si>
  <si>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</si>
  <si>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</si>
  <si>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</si>
  <si>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</si>
  <si>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</si>
  <si>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</si>
  <si>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</si>
  <si>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</si>
  <si>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</si>
  <si>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</si>
  <si>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</si>
  <si>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</si>
  <si>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</si>
  <si>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</si>
  <si>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</si>
  <si>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</si>
  <si>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</si>
  <si>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</si>
  <si>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</si>
  <si>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</si>
  <si>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</si>
  <si>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</si>
  <si>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</si>
  <si>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</si>
  <si>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</si>
  <si>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</si>
  <si>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</si>
  <si>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</si>
  <si>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</si>
  <si>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</si>
  <si>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</si>
  <si>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</si>
  <si>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</si>
  <si>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</si>
  <si>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</si>
  <si>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</si>
  <si>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</si>
  <si>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</si>
  <si>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</si>
  <si>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</si>
  <si>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</si>
  <si>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</si>
  <si>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</si>
  <si>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</si>
  <si>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</si>
  <si>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</si>
  <si>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</si>
  <si>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</si>
  <si>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</si>
  <si>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</si>
  <si>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</si>
  <si>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</si>
  <si>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</si>
  <si>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</si>
  <si>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</si>
  <si>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</si>
  <si>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</si>
  <si>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</si>
  <si>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</si>
  <si>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</si>
  <si>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</si>
  <si>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</si>
  <si>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</si>
  <si>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</si>
  <si>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</si>
  <si>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</si>
  <si>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</si>
  <si>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</si>
  <si>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</si>
  <si>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</si>
  <si>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</si>
  <si>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</si>
  <si>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</si>
  <si>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</si>
  <si>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</si>
  <si>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</si>
  <si>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</si>
  <si>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</si>
  <si>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</si>
  <si>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</si>
  <si>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</si>
  <si>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</si>
  <si>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</si>
  <si>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</si>
  <si>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</si>
  <si>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</si>
  <si>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</si>
  <si>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</si>
  <si>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</si>
  <si>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</si>
  <si>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</si>
  <si>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</si>
  <si>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</si>
  <si>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</si>
  <si>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</si>
  <si>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</si>
  <si>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</si>
  <si>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</si>
  <si>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</si>
  <si>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</si>
  <si>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</si>
  <si>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</si>
  <si>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</si>
  <si>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</si>
  <si>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</si>
  <si>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</si>
  <si>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</si>
  <si>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</si>
  <si>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</si>
  <si>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</si>
  <si>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</si>
  <si>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</si>
  <si>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</si>
  <si>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</si>
  <si>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</si>
  <si>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</si>
  <si>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</si>
  <si>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</si>
  <si>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</si>
  <si>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</si>
  <si>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</si>
  <si>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</si>
  <si>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</si>
  <si>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</si>
  <si>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</si>
  <si>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</si>
  <si>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</si>
  <si>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</si>
  <si>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</si>
  <si>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</si>
  <si>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</si>
  <si>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</si>
  <si>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</si>
  <si>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</si>
  <si>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</si>
  <si>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</si>
  <si>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</si>
  <si>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</si>
  <si>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</si>
  <si>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</si>
  <si>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</si>
  <si>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</si>
  <si>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</si>
  <si>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</si>
  <si>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</si>
  <si>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</si>
  <si>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</si>
  <si>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</si>
  <si>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</si>
  <si>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</si>
  <si>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</si>
  <si>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</si>
  <si>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</si>
  <si>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</si>
  <si>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</si>
  <si>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</si>
  <si>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</si>
  <si>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</si>
  <si>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</si>
  <si>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</si>
  <si>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</si>
  <si>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</si>
  <si>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</si>
  <si>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</si>
  <si>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</si>
  <si>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</si>
  <si>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</si>
  <si>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</si>
  <si>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</si>
  <si>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</si>
  <si>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</si>
  <si>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</si>
  <si>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</si>
  <si>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</si>
  <si>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</si>
  <si>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</si>
  <si>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</si>
  <si>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</si>
  <si>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</si>
  <si>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</si>
  <si>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</si>
  <si>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</si>
  <si>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</si>
  <si>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</si>
  <si>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</si>
  <si>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</si>
  <si>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</si>
  <si>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</si>
  <si>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</si>
  <si>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</si>
  <si>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</si>
  <si>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</si>
  <si>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</si>
  <si>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</si>
  <si>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</si>
  <si>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</si>
  <si>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</si>
  <si>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</si>
  <si>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</si>
  <si>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</si>
  <si>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</si>
  <si>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</si>
  <si>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</si>
  <si>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</si>
  <si>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</si>
  <si>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</si>
  <si>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</si>
  <si>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</si>
  <si>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</si>
  <si>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</si>
  <si>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</si>
  <si>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</si>
  <si>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</si>
  <si>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</si>
  <si>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</si>
  <si>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</si>
  <si>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</si>
  <si>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</si>
  <si>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</si>
  <si>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</si>
  <si>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</si>
  <si>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</si>
  <si>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</si>
  <si>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</si>
  <si>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</si>
  <si>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</si>
  <si>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</si>
  <si>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</si>
  <si>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</si>
  <si>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</si>
  <si>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</si>
  <si>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</si>
  <si>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</si>
  <si>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</si>
  <si>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</si>
  <si>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</si>
  <si>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</si>
  <si>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</si>
  <si>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</si>
  <si>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</si>
  <si>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</si>
  <si>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</si>
  <si>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</si>
  <si>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</si>
  <si>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</si>
  <si>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</si>
  <si>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</si>
  <si>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</si>
  <si>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</si>
  <si>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</si>
  <si>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</si>
  <si>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</si>
  <si>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</si>
  <si>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</si>
  <si>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</si>
  <si>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</si>
  <si>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</si>
  <si>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</si>
  <si>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</si>
  <si>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</si>
  <si>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</si>
  <si>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</si>
  <si>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</si>
  <si>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</si>
  <si>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</si>
  <si>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</si>
  <si>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</si>
  <si>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</si>
  <si>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</si>
  <si>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</si>
  <si>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</si>
  <si>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</si>
  <si>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</si>
  <si>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</si>
  <si>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</si>
  <si>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</si>
  <si>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</si>
  <si>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</si>
  <si>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</si>
  <si>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</si>
  <si>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</si>
  <si>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</si>
  <si>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</si>
  <si>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</si>
  <si>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</si>
  <si>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</si>
  <si>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</si>
  <si>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</si>
  <si>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</si>
  <si>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</si>
  <si>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</si>
  <si>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</si>
  <si>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</si>
  <si>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</si>
  <si>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</si>
  <si>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</si>
  <si>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</si>
  <si>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</si>
  <si>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</si>
  <si>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</si>
  <si>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</si>
  <si>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</si>
  <si>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</si>
  <si>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</si>
  <si>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</si>
  <si>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</si>
  <si>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</si>
  <si>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</si>
  <si>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</si>
  <si>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</si>
  <si>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</si>
  <si>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</si>
  <si>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</si>
  <si>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</si>
  <si>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</si>
  <si>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</si>
  <si>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</si>
  <si>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</si>
  <si>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</si>
  <si>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</si>
  <si>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</si>
  <si>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</si>
  <si>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</si>
  <si>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</si>
  <si>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</si>
  <si>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</si>
  <si>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</si>
  <si>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</si>
  <si>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</si>
  <si>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</si>
  <si>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</si>
  <si>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</si>
  <si>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</si>
  <si>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</si>
  <si>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</si>
  <si>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</si>
  <si>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</si>
  <si>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</si>
  <si>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</si>
  <si>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</si>
  <si>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</si>
  <si>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</si>
  <si>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</si>
  <si>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</si>
  <si>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</si>
  <si>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</si>
  <si>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</si>
  <si>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</si>
  <si>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</si>
  <si>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</si>
  <si>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</si>
  <si>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</si>
  <si>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</si>
  <si>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</si>
  <si>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</si>
  <si>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</si>
  <si>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</si>
  <si>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</si>
  <si>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</si>
  <si>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</si>
  <si>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</si>
  <si>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</si>
  <si>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</si>
  <si>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</si>
  <si>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</si>
  <si>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</si>
  <si>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</si>
  <si>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</si>
  <si>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</si>
  <si>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</si>
  <si>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</si>
  <si>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</si>
  <si>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</si>
  <si>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</si>
  <si>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</si>
  <si>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</si>
  <si>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</si>
  <si>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</si>
  <si>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</si>
  <si>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</si>
  <si>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</si>
  <si>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</si>
  <si>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</si>
  <si>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</si>
  <si>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</si>
  <si>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</si>
  <si>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</si>
  <si>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</si>
  <si>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</si>
  <si>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</si>
  <si>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</si>
  <si>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</si>
  <si>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</si>
  <si>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</si>
  <si>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</si>
  <si>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</si>
  <si>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</si>
  <si>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</si>
  <si>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</si>
  <si>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</si>
  <si>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</si>
  <si>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</si>
  <si>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</si>
  <si>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</si>
  <si>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</si>
  <si>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</si>
  <si>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</si>
  <si>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</si>
  <si>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</si>
  <si>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</si>
  <si>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</si>
  <si>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</si>
  <si>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</si>
  <si>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</si>
  <si>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</si>
  <si>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</si>
  <si>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</si>
  <si>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</si>
  <si>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</si>
  <si>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</si>
  <si>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</si>
  <si>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</si>
  <si>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</si>
  <si>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</si>
  <si>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</si>
  <si>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</si>
  <si>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</si>
  <si>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</si>
  <si>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</si>
  <si>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</si>
  <si>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</si>
  <si>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</si>
  <si>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</si>
  <si>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</si>
  <si>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</si>
  <si>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</si>
  <si>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</si>
  <si>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</si>
  <si>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</si>
  <si>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</si>
  <si>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</si>
  <si>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</si>
  <si>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</si>
  <si>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</si>
  <si>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</si>
  <si>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</si>
  <si>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</si>
  <si>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</si>
  <si>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</si>
  <si>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</si>
  <si>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</si>
  <si>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</si>
  <si>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</si>
  <si>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</si>
  <si>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</si>
  <si>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</si>
  <si>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</si>
  <si>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</si>
  <si>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</si>
  <si>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</si>
  <si>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</si>
  <si>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</si>
  <si>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</si>
  <si>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</si>
  <si>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</si>
  <si>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</si>
  <si>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</si>
  <si>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</si>
  <si>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</si>
  <si>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</si>
  <si>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</si>
  <si>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</si>
  <si>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</si>
  <si>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</si>
  <si>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</si>
  <si>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</si>
  <si>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</si>
  <si>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</si>
  <si>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</si>
  <si>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</si>
  <si>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</si>
  <si>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</si>
  <si>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</si>
  <si>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</si>
  <si>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</si>
  <si>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</si>
  <si>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</si>
  <si>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</si>
  <si>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</si>
  <si>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</si>
  <si>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</si>
  <si>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</si>
  <si>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</si>
  <si>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</si>
  <si>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</si>
  <si>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</si>
  <si>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</si>
  <si>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</si>
  <si>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</si>
  <si>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</si>
  <si>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</si>
  <si>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</si>
  <si>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</si>
  <si>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</si>
  <si>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</si>
  <si>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</si>
  <si>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</si>
  <si>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</si>
  <si>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</si>
  <si>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</si>
  <si>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</si>
  <si>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</si>
  <si>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</si>
  <si>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</si>
  <si>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</si>
  <si>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</si>
  <si>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</si>
  <si>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</si>
  <si>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</si>
  <si>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</si>
  <si>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</si>
  <si>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</si>
  <si>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</si>
  <si>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</si>
  <si>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</si>
  <si>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</si>
  <si>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</si>
  <si>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</si>
  <si>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</si>
  <si>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</si>
  <si>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</si>
  <si>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</si>
  <si>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</si>
  <si>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</si>
  <si>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</si>
  <si>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</si>
  <si>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</si>
  <si>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</si>
  <si>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</si>
  <si>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</si>
  <si>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</si>
  <si>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</si>
  <si>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</si>
  <si>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</si>
  <si>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</si>
  <si>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</si>
  <si>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</si>
  <si>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</si>
  <si>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</si>
  <si>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</si>
  <si>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</si>
  <si>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</si>
  <si>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</si>
  <si>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</si>
  <si>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</si>
  <si>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</si>
  <si>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</si>
  <si>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</si>
  <si>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</si>
  <si>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</si>
  <si>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</si>
  <si>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</si>
  <si>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</si>
  <si>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</si>
  <si>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</si>
  <si>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</si>
  <si>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</si>
  <si>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</si>
  <si>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</si>
  <si>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</si>
  <si>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</si>
  <si>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</si>
  <si>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</si>
  <si>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</si>
  <si>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</si>
  <si>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</si>
  <si>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</si>
  <si>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</si>
  <si>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</si>
  <si>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</si>
  <si>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</si>
  <si>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</si>
  <si>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</si>
  <si>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</si>
  <si>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</si>
  <si>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</si>
  <si>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</si>
  <si>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</si>
  <si>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</si>
  <si>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</si>
  <si>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</si>
  <si>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</si>
  <si>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</si>
  <si>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</si>
  <si>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</si>
  <si>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</si>
  <si>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</si>
  <si>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</si>
  <si>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</si>
  <si>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</si>
  <si>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</si>
  <si>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</si>
  <si>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</si>
  <si>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</si>
  <si>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</si>
  <si>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</si>
  <si>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</si>
  <si>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</si>
  <si>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</si>
  <si>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</si>
  <si>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</si>
  <si>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</si>
  <si>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</si>
  <si>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</si>
  <si>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</si>
  <si>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</si>
  <si>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</si>
  <si>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</si>
  <si>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</si>
  <si>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</si>
  <si>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</si>
  <si>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</si>
  <si>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</si>
  <si>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</si>
  <si>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</si>
  <si>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</si>
  <si>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</si>
  <si>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</si>
  <si>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</si>
  <si>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</si>
  <si>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</si>
  <si>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</si>
  <si>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</si>
  <si>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</si>
  <si>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</si>
  <si>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</si>
  <si>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</si>
  <si>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</si>
  <si>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</si>
  <si>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</si>
  <si>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</si>
  <si>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</si>
  <si>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</si>
  <si>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</si>
  <si>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</si>
  <si>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</si>
  <si>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</si>
  <si>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</si>
  <si>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</si>
  <si>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</si>
  <si>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</si>
  <si>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</si>
  <si>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</si>
  <si>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</si>
  <si>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</si>
  <si>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</si>
  <si>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</si>
  <si>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</si>
  <si>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</si>
  <si>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</si>
  <si>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</si>
  <si>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</si>
  <si>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</si>
  <si>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</si>
  <si>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</si>
  <si>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</si>
  <si>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</si>
  <si>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</si>
  <si>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</si>
  <si>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</si>
  <si>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</si>
  <si>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</si>
  <si>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</si>
  <si>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</si>
  <si>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</si>
  <si>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</si>
  <si>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</si>
  <si>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</si>
  <si>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</si>
  <si>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</si>
  <si>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</si>
  <si>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</si>
  <si>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</si>
  <si>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</si>
  <si>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</si>
  <si>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</si>
  <si>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</si>
  <si>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</si>
  <si>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</si>
  <si>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</si>
  <si>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</si>
  <si>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</si>
  <si>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</si>
  <si>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</si>
  <si>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</si>
  <si>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</si>
  <si>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</si>
  <si>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</si>
  <si>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</si>
  <si>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</si>
  <si>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</si>
  <si>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</si>
  <si>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</si>
  <si>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</si>
  <si>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</si>
  <si>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</si>
  <si>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</si>
  <si>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</si>
  <si>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</si>
  <si>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</si>
  <si>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</si>
  <si>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</si>
  <si>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</si>
  <si>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</si>
  <si>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</si>
  <si>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</si>
  <si>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</si>
  <si>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</si>
  <si>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</si>
  <si>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</si>
  <si>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</si>
  <si>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</si>
  <si>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</si>
  <si>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</si>
  <si>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</si>
  <si>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</si>
  <si>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</si>
  <si>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</si>
  <si>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</si>
  <si>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</si>
  <si>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</si>
  <si>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</si>
  <si>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</si>
  <si>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</si>
  <si>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</si>
  <si>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</si>
  <si>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</si>
  <si>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</si>
  <si>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</si>
  <si>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</si>
  <si>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</si>
  <si>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</si>
  <si>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</si>
  <si>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</si>
  <si>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</si>
  <si>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</si>
  <si>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</si>
  <si>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</si>
  <si>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</si>
  <si>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</si>
  <si>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</si>
  <si>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</si>
  <si>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</si>
  <si>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</si>
  <si>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</si>
  <si>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</si>
  <si>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</si>
  <si>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</si>
  <si>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</si>
  <si>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</si>
  <si>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</si>
  <si>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</si>
  <si>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</si>
  <si>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</si>
  <si>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</si>
  <si>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</si>
  <si>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</si>
  <si>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</si>
  <si>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</si>
  <si>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</si>
  <si>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</si>
  <si>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</si>
  <si>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</si>
  <si>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</si>
  <si>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</si>
  <si>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</si>
  <si>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</si>
  <si>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</si>
  <si>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</si>
  <si>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</si>
  <si>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</si>
  <si>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</si>
  <si>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</si>
  <si>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</si>
  <si>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</si>
  <si>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</si>
  <si>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</si>
  <si>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</si>
  <si>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</si>
  <si>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</si>
  <si>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</si>
  <si>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</si>
  <si>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</si>
  <si>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</si>
  <si>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</si>
  <si>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</si>
  <si>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</si>
  <si>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</si>
  <si>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</si>
  <si>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</si>
  <si>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</si>
  <si>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</si>
  <si>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</si>
  <si>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</si>
  <si>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</si>
  <si>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</si>
  <si>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</si>
  <si>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</si>
  <si>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</si>
  <si>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</si>
  <si>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</si>
  <si>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</si>
  <si>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</si>
  <si>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</si>
  <si>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</si>
  <si>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</si>
  <si>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</si>
  <si>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</si>
  <si>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</si>
  <si>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</si>
  <si>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</si>
  <si>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</si>
  <si>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</si>
  <si>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</si>
  <si>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</si>
  <si>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</si>
  <si>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</si>
  <si>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</si>
  <si>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</si>
  <si>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</si>
  <si>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</si>
  <si>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</si>
  <si>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</si>
  <si>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</si>
  <si>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</si>
  <si>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</si>
  <si>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</si>
  <si>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</si>
  <si>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</si>
  <si>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</si>
  <si>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</si>
  <si>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</si>
  <si>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</si>
  <si>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</si>
  <si>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</si>
  <si>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</si>
  <si>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</si>
  <si>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</si>
  <si>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</si>
  <si>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</si>
  <si>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</si>
  <si>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</si>
  <si>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</si>
  <si>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</si>
  <si>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</si>
  <si>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</si>
  <si>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</si>
  <si>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</si>
  <si>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</si>
  <si>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</si>
  <si>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</si>
  <si>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</si>
  <si>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</si>
  <si>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</si>
  <si>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</si>
  <si>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</si>
  <si>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</si>
  <si>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</si>
  <si>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</si>
  <si>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</si>
  <si>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</si>
  <si>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</si>
  <si>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</si>
  <si>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</si>
  <si>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</si>
  <si>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</si>
  <si>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</si>
  <si>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</si>
  <si>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</si>
  <si>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</si>
  <si>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</si>
  <si>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</si>
  <si>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</si>
  <si>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</si>
  <si>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</si>
  <si>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</si>
  <si>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</si>
  <si>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</si>
  <si>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</si>
  <si>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</si>
  <si>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</si>
  <si>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</si>
  <si>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</si>
  <si>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</si>
  <si>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</si>
  <si>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</si>
  <si>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</si>
  <si>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</si>
  <si>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</si>
  <si>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</si>
  <si>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</si>
  <si>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</si>
  <si>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</si>
  <si>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</si>
  <si>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</si>
  <si>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</si>
  <si>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</si>
  <si>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</si>
  <si>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</si>
  <si>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</si>
  <si>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</si>
  <si>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</si>
  <si>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</si>
  <si>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</si>
  <si>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</si>
  <si>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</si>
  <si>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</si>
  <si>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</si>
  <si>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</si>
  <si>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</si>
  <si>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</si>
  <si>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</si>
  <si>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</si>
  <si>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</si>
  <si>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</si>
  <si>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</si>
  <si>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</si>
  <si>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</si>
  <si>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</si>
  <si>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</si>
  <si>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</si>
  <si>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</si>
  <si>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</si>
  <si>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</si>
  <si>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</si>
  <si>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</si>
  <si>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</si>
  <si>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</si>
  <si>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</si>
  <si>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</si>
  <si>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</si>
  <si>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</si>
  <si>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</si>
  <si>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</si>
  <si>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</si>
  <si>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</si>
  <si>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</si>
  <si>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</si>
  <si>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</si>
  <si>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</si>
  <si>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</si>
  <si>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</si>
  <si>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</si>
  <si>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</si>
  <si>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</si>
  <si>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</si>
  <si>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</si>
  <si>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</si>
  <si>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</si>
  <si>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</si>
  <si>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</si>
  <si>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</si>
  <si>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</si>
  <si>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</si>
  <si>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</si>
  <si>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</si>
  <si>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</si>
  <si>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</si>
  <si>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</si>
  <si>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</si>
  <si>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</si>
  <si>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</si>
  <si>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</si>
  <si>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</si>
  <si>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</si>
  <si>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</si>
  <si>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</si>
  <si>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</si>
  <si>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</si>
  <si>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</si>
  <si>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</si>
  <si>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</si>
  <si>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</si>
  <si>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</si>
  <si>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</si>
  <si>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</si>
  <si>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</si>
  <si>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</si>
  <si>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</si>
  <si>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</si>
  <si>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</si>
  <si>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</si>
  <si>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</si>
  <si>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</si>
  <si>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</si>
  <si>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</si>
  <si>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</si>
  <si>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</si>
  <si>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</si>
  <si>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</si>
  <si>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</si>
  <si>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</si>
  <si>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</si>
  <si>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</si>
  <si>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</si>
  <si>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</si>
  <si>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</si>
  <si>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</si>
  <si>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</si>
  <si>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</si>
  <si>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</si>
  <si>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</si>
  <si>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</si>
  <si>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</si>
  <si>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</si>
  <si>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</si>
  <si>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</si>
  <si>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</si>
  <si>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</si>
  <si>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</si>
  <si>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</si>
  <si>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</si>
  <si>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</si>
  <si>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</si>
  <si>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</si>
  <si>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</si>
  <si>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</si>
  <si>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</si>
  <si>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</si>
  <si>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</si>
  <si>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</si>
  <si>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</si>
  <si>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</si>
  <si>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</si>
  <si>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</si>
  <si>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</si>
  <si>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</si>
  <si>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</si>
  <si>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</si>
  <si>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</si>
  <si>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</si>
  <si>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</si>
  <si>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</si>
  <si>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</si>
  <si>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</si>
  <si>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</si>
  <si>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</si>
  <si>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</si>
  <si>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</si>
  <si>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</si>
  <si>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</si>
  <si>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</si>
  <si>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</si>
  <si>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</si>
  <si>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</si>
  <si>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</si>
  <si>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</si>
  <si>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</si>
  <si>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</si>
  <si>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</si>
  <si>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</si>
  <si>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</si>
  <si>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</si>
  <si>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</si>
  <si>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</si>
  <si>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</si>
  <si>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</si>
  <si>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</si>
  <si>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</si>
  <si>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</si>
  <si>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</si>
  <si>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</si>
  <si>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</si>
  <si>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</si>
  <si>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</si>
  <si>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</si>
  <si>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</si>
  <si>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</si>
  <si>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</si>
  <si>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</si>
  <si>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</si>
  <si>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</si>
  <si>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</si>
  <si>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</si>
  <si>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</si>
  <si>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</si>
  <si>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</si>
  <si>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</si>
  <si>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</si>
  <si>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</si>
  <si>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</si>
  <si>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</si>
  <si>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</si>
  <si>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</si>
  <si>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</si>
  <si>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</si>
  <si>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</si>
  <si>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</si>
  <si>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</si>
  <si>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</si>
  <si>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</si>
  <si>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</si>
  <si>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</si>
  <si>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</si>
  <si>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</si>
  <si>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</si>
  <si>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</si>
  <si>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</si>
  <si>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</si>
  <si>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</si>
  <si>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</si>
  <si>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</si>
  <si>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</si>
  <si>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</si>
  <si>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</si>
  <si>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</si>
  <si>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</si>
  <si>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</si>
  <si>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</si>
  <si>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</si>
  <si>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</si>
  <si>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</si>
  <si>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</si>
  <si>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</si>
  <si>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</si>
  <si>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</si>
  <si>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</si>
  <si>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</si>
  <si>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</si>
  <si>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</si>
  <si>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</si>
  <si>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</si>
  <si>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</si>
  <si>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</si>
  <si>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</si>
  <si>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</si>
  <si>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</si>
  <si>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</si>
  <si>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</si>
  <si>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</si>
  <si>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</si>
  <si>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</si>
  <si>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</si>
  <si>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</si>
  <si>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</si>
  <si>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</si>
  <si>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</si>
  <si>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</si>
  <si>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</si>
  <si>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</si>
  <si>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</si>
  <si>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</si>
  <si>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</si>
  <si>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</si>
  <si>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</si>
  <si>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</si>
  <si>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</si>
  <si>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</si>
  <si>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</si>
  <si>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</si>
  <si>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</si>
  <si>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</si>
  <si>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</si>
  <si>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</si>
  <si>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</si>
  <si>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</si>
  <si>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</si>
  <si>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</si>
  <si>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</si>
  <si>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</si>
  <si>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</si>
  <si>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</si>
  <si>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</si>
  <si>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</si>
  <si>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</si>
  <si>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</si>
  <si>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</si>
  <si>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</si>
  <si>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</si>
  <si>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</si>
  <si>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</si>
  <si>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</si>
  <si>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</si>
  <si>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</si>
  <si>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</si>
  <si>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</si>
  <si>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</si>
  <si>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</si>
  <si>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</si>
  <si>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</si>
  <si>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</si>
  <si>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</si>
  <si>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</si>
  <si>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</si>
  <si>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</si>
  <si>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</si>
  <si>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</si>
  <si>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</si>
  <si>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</si>
  <si>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</si>
  <si>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</si>
  <si>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</si>
  <si>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</si>
  <si>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</si>
  <si>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</si>
  <si>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</si>
  <si>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</si>
  <si>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</si>
  <si>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</si>
  <si>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</si>
  <si>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</si>
  <si>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</si>
  <si>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</si>
  <si>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</si>
  <si>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</si>
  <si>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</si>
  <si>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</si>
  <si>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</si>
  <si>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</si>
  <si>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</si>
  <si>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</si>
  <si>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</si>
  <si>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</si>
  <si>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</si>
  <si>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</si>
  <si>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</si>
  <si>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</si>
  <si>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</si>
  <si>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</si>
  <si>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</si>
  <si>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</si>
  <si>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</si>
  <si>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</si>
  <si>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</si>
  <si>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</si>
  <si>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</si>
  <si>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</si>
  <si>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</si>
  <si>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</si>
  <si>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</si>
  <si>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</si>
  <si>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</si>
  <si>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</si>
  <si>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</si>
  <si>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</si>
  <si>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</si>
  <si>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</si>
  <si>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</si>
  <si>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</si>
  <si>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</si>
  <si>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</si>
  <si>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</si>
  <si>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</si>
  <si>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</si>
  <si>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</si>
  <si>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</si>
  <si>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</si>
  <si>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</si>
  <si>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</si>
  <si>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</si>
  <si>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</si>
  <si>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</si>
  <si>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</si>
  <si>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</si>
  <si>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</si>
  <si>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</si>
  <si>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</si>
  <si>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</si>
  <si>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</si>
  <si>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</si>
  <si>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</si>
  <si>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</si>
  <si>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</si>
  <si>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</si>
  <si>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</si>
  <si>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</si>
  <si>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</si>
  <si>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</si>
  <si>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</si>
  <si>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</si>
  <si>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</si>
  <si>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</si>
  <si>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</si>
  <si>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</si>
  <si>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</si>
  <si>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</si>
  <si>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</si>
  <si>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</si>
  <si>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</si>
  <si>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</si>
  <si>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</si>
  <si>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</si>
  <si>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</si>
  <si>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</si>
  <si>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</si>
  <si>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</si>
  <si>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</si>
  <si>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</si>
  <si>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</si>
  <si>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</si>
  <si>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</si>
  <si>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</si>
  <si>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</si>
  <si>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</si>
  <si>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</si>
  <si>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</si>
  <si>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</si>
  <si>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</si>
  <si>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</si>
  <si>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</si>
  <si>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</si>
  <si>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</si>
  <si>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</si>
  <si>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</si>
  <si>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</si>
  <si>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</si>
  <si>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</si>
  <si>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</si>
  <si>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</si>
  <si>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</si>
  <si>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</si>
  <si>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</si>
  <si>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</si>
  <si>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</si>
  <si>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</si>
  <si>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</si>
  <si>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</si>
  <si>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</si>
  <si>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</si>
  <si>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</si>
  <si>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</si>
  <si>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</si>
  <si>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</si>
  <si>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</si>
  <si>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</si>
  <si>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</si>
  <si>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</si>
  <si>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</si>
  <si>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</si>
  <si>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</si>
  <si>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</si>
  <si>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</si>
  <si>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</si>
  <si>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</si>
  <si>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</si>
  <si>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</si>
  <si>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</si>
  <si>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</si>
  <si>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</si>
  <si>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</si>
  <si>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</si>
  <si>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</si>
  <si>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</si>
  <si>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</si>
  <si>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</si>
  <si>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</si>
  <si>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</si>
  <si>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</si>
  <si>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</si>
  <si>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</si>
  <si>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</si>
  <si>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</si>
  <si>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</si>
  <si>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</si>
  <si>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</si>
  <si>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</si>
  <si>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</si>
  <si>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</si>
  <si>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</si>
  <si>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</si>
  <si>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</si>
  <si>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</si>
  <si>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</si>
  <si>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</si>
  <si>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</si>
  <si>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</si>
  <si>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</si>
  <si>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</si>
  <si>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</si>
  <si>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</si>
  <si>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</si>
  <si>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</si>
  <si>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</si>
  <si>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</si>
  <si>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</si>
  <si>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</si>
  <si>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</si>
  <si>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</si>
  <si>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</si>
  <si>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</si>
  <si>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</si>
  <si>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</si>
  <si>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</si>
  <si>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</si>
  <si>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</si>
  <si>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</si>
  <si>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</si>
  <si>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</si>
  <si>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</si>
  <si>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</si>
  <si>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</si>
  <si>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</si>
  <si>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</si>
  <si>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</si>
  <si>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</si>
  <si>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</si>
  <si>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</si>
  <si>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</si>
  <si>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</si>
  <si>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</si>
  <si>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</si>
  <si>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</si>
  <si>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</si>
  <si>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</si>
  <si>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</si>
  <si>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</si>
  <si>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</si>
  <si>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</si>
  <si>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</si>
  <si>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</si>
  <si>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</si>
  <si>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</si>
  <si>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</si>
  <si>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</si>
  <si>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</si>
  <si>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</si>
  <si>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</si>
  <si>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</si>
  <si>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</si>
  <si>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</si>
  <si>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</si>
  <si>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</si>
  <si>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</si>
  <si>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</si>
  <si>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</si>
  <si>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</si>
  <si>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</si>
  <si>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</si>
  <si>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</si>
  <si>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</si>
  <si>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</si>
  <si>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</si>
  <si>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</si>
  <si>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</si>
  <si>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</si>
  <si>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</si>
  <si>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</si>
  <si>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</si>
  <si>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</si>
  <si>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</si>
  <si>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</si>
  <si>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</si>
  <si>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</si>
  <si>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</si>
  <si>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</si>
  <si>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</si>
  <si>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</si>
  <si>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</si>
  <si>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</si>
  <si>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</si>
  <si>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</si>
  <si>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</si>
  <si>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</si>
  <si>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</si>
  <si>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</si>
  <si>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</si>
  <si>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</si>
  <si>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</si>
  <si>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</si>
  <si>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</si>
  <si>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</si>
  <si>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</si>
  <si>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</si>
  <si>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</si>
  <si>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</si>
  <si>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</si>
  <si>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</si>
  <si>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</si>
  <si>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</si>
  <si>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</si>
  <si>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</si>
  <si>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</si>
  <si>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</si>
  <si>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</si>
  <si>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</si>
  <si>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</si>
  <si>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</si>
  <si>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</si>
  <si>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</si>
  <si>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</si>
  <si>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</si>
  <si>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</si>
  <si>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</si>
  <si>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</si>
  <si>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</si>
  <si>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</si>
  <si>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</si>
  <si>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</si>
  <si>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</si>
  <si>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</si>
  <si>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</si>
  <si>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</si>
  <si>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</si>
  <si>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</si>
  <si>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</si>
  <si>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</si>
  <si>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</si>
  <si>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</si>
  <si>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</si>
  <si>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</si>
  <si>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</si>
  <si>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</si>
  <si>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</si>
  <si>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</si>
  <si>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</si>
  <si>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</si>
  <si>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</si>
  <si>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</si>
  <si>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</si>
  <si>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</si>
  <si>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</si>
  <si>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</si>
  <si>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</si>
  <si>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</si>
  <si>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</si>
  <si>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</si>
  <si>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</si>
  <si>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</si>
  <si>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</si>
  <si>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</si>
  <si>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</si>
  <si>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</si>
  <si>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</si>
  <si>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</si>
  <si>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</si>
  <si>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</si>
  <si>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</si>
  <si>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</si>
  <si>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</si>
  <si>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</si>
  <si>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</si>
  <si>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</si>
  <si>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</si>
  <si>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</si>
  <si>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</si>
  <si>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</si>
  <si>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</si>
  <si>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</si>
  <si>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</si>
  <si>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</si>
  <si>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</si>
  <si>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</si>
  <si>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</si>
  <si>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</si>
  <si>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</si>
  <si>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</si>
  <si>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</si>
  <si>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</si>
  <si>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</si>
  <si>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</si>
  <si>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</si>
  <si>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</si>
  <si>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</si>
  <si>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</si>
  <si>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</si>
  <si>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</si>
  <si>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</si>
  <si>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</si>
  <si>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</si>
  <si>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</si>
  <si>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</si>
  <si>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</si>
  <si>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</si>
  <si>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</si>
  <si>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</si>
  <si>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</si>
  <si>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</si>
  <si>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</si>
  <si>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</si>
  <si>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</si>
  <si>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</si>
  <si>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</si>
  <si>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</si>
  <si>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</si>
  <si>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</si>
  <si>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</si>
  <si>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</si>
  <si>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</si>
  <si>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</si>
  <si>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</si>
  <si>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</si>
  <si>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</si>
  <si>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</si>
  <si>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</si>
  <si>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</si>
  <si>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</si>
  <si>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</si>
  <si>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</si>
  <si>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</si>
  <si>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</si>
  <si>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</si>
  <si>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</si>
  <si>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</si>
  <si>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</si>
  <si>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</si>
  <si>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</si>
  <si>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</si>
  <si>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</si>
  <si>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</si>
  <si>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</si>
  <si>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</si>
  <si>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</si>
  <si>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</si>
  <si>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</si>
  <si>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</si>
  <si>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</si>
  <si>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</si>
  <si>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</si>
  <si>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</si>
  <si>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</si>
  <si>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</si>
  <si>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</si>
  <si>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</si>
  <si>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</si>
  <si>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</si>
  <si>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</si>
  <si>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</si>
  <si>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</si>
  <si>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</si>
  <si>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</si>
  <si>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</si>
  <si>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</si>
  <si>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</si>
  <si>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</si>
  <si>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</si>
  <si>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</si>
  <si>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</si>
  <si>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</si>
  <si>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</si>
  <si>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</si>
  <si>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</si>
  <si>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</si>
  <si>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</si>
  <si>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</si>
  <si>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</si>
  <si>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</si>
  <si>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</si>
  <si>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</si>
  <si>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</si>
  <si>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</si>
  <si>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</si>
  <si>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</si>
  <si>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</si>
  <si>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</si>
  <si>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</si>
  <si>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</si>
  <si>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</si>
  <si>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</si>
  <si>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</si>
  <si>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</si>
  <si>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</si>
  <si>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</si>
  <si>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</si>
  <si>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</si>
  <si>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</si>
  <si>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</si>
  <si>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</si>
  <si>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</si>
  <si>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</si>
  <si>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</si>
  <si>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</si>
  <si>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</si>
  <si>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</si>
  <si>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</si>
  <si>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</si>
  <si>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</si>
  <si>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</si>
  <si>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</si>
  <si>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</si>
  <si>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</si>
  <si>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</si>
  <si>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</si>
  <si>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</si>
  <si>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</si>
  <si>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</si>
  <si>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</si>
  <si>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</si>
  <si>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</si>
  <si>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</si>
  <si>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</si>
  <si>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</si>
  <si>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</si>
  <si>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</si>
  <si>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</si>
  <si>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</si>
  <si>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</si>
  <si>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</si>
  <si>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</si>
  <si>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</si>
  <si>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</si>
  <si>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</si>
  <si>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</si>
  <si>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</si>
  <si>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</si>
  <si>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</si>
  <si>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</si>
  <si>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</si>
  <si>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</si>
  <si>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</si>
  <si>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</si>
  <si>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</si>
  <si>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</si>
  <si>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</si>
  <si>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</si>
  <si>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</si>
  <si>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</si>
  <si>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</si>
  <si>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</si>
  <si>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</si>
  <si>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</si>
  <si>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</si>
  <si>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</si>
  <si>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</si>
  <si>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</si>
  <si>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</si>
  <si>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</si>
  <si>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</si>
  <si>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</si>
  <si>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</si>
  <si>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</si>
  <si>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</si>
  <si>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</si>
  <si>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</si>
  <si>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</si>
  <si>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</si>
  <si>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</si>
  <si>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</si>
  <si>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</si>
  <si>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</si>
  <si>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</si>
  <si>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</si>
  <si>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</si>
  <si>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</si>
  <si>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</si>
  <si>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</si>
  <si>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</si>
  <si>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</si>
  <si>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</si>
  <si>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</si>
  <si>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</si>
  <si>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</si>
  <si>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</si>
  <si>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</si>
  <si>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</si>
  <si>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</si>
  <si>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</si>
  <si>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</si>
  <si>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</si>
  <si>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</si>
  <si>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</si>
  <si>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</si>
  <si>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</si>
  <si>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</si>
  <si>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</si>
  <si>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</si>
  <si>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</si>
  <si>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</si>
  <si>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</si>
  <si>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</si>
  <si>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</si>
  <si>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</si>
  <si>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</si>
  <si>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</si>
  <si>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</si>
  <si>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</si>
  <si>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</si>
  <si>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</si>
  <si>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</si>
  <si>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</si>
  <si>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</si>
  <si>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</si>
  <si>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</si>
  <si>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</si>
  <si>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</si>
  <si>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</si>
  <si>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</si>
  <si>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</si>
  <si>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</si>
  <si>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</si>
  <si>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</si>
  <si>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</si>
  <si>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</si>
  <si>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</si>
  <si>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</si>
  <si>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</si>
  <si>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</si>
  <si>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</si>
  <si>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</si>
  <si>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</si>
  <si>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</si>
  <si>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</si>
  <si>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</si>
  <si>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</si>
  <si>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</si>
  <si>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</si>
  <si>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</si>
  <si>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</si>
  <si>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</si>
  <si>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</si>
  <si>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</si>
  <si>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</si>
  <si>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</si>
  <si>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</si>
  <si>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</si>
  <si>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</si>
  <si>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</si>
  <si>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</si>
  <si>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</si>
  <si>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</si>
  <si>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</si>
  <si>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</si>
  <si>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</si>
  <si>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</si>
  <si>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</si>
  <si>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</si>
  <si>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</si>
  <si>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</si>
  <si>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</si>
  <si>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</si>
  <si>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</si>
  <si>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</si>
  <si>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</si>
  <si>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</si>
  <si>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</si>
  <si>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</si>
  <si>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</si>
  <si>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</si>
  <si>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</si>
  <si>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</si>
  <si>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</si>
  <si>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</si>
  <si>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</si>
  <si>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</si>
  <si>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</si>
  <si>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</si>
  <si>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</si>
  <si>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</si>
  <si>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</si>
  <si>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</si>
  <si>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</si>
  <si>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</si>
  <si>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</si>
  <si>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</si>
  <si>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</si>
  <si>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</si>
  <si>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</si>
  <si>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</si>
  <si>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</si>
  <si>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</si>
  <si>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</si>
  <si>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</si>
  <si>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</si>
  <si>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</si>
  <si>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</si>
  <si>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</si>
  <si>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</si>
  <si>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</si>
  <si>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</si>
  <si>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</si>
  <si>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</si>
  <si>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</si>
  <si>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</si>
  <si>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</si>
  <si>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</si>
  <si>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</si>
  <si>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</si>
  <si>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</si>
  <si>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</si>
  <si>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</si>
  <si>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</si>
  <si>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</si>
  <si>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</si>
  <si>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</si>
  <si>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</si>
  <si>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</si>
  <si>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</si>
  <si>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</si>
  <si>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</si>
  <si>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</si>
  <si>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</si>
  <si>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</si>
  <si>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</si>
  <si>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</si>
  <si>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</si>
  <si>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</si>
  <si>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</si>
  <si>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</si>
  <si>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</si>
  <si>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</si>
  <si>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</si>
  <si>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</si>
  <si>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</si>
  <si>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</si>
  <si>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</si>
  <si>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</si>
  <si>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</si>
  <si>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</si>
  <si>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</si>
  <si>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</si>
  <si>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</si>
  <si>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</si>
  <si>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</si>
  <si>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</si>
  <si>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</si>
  <si>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</si>
  <si>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</si>
  <si>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</si>
  <si>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</si>
  <si>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</si>
  <si>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</si>
  <si>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</si>
  <si>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</si>
  <si>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</si>
  <si>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</si>
  <si>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</si>
  <si>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</si>
  <si>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</si>
  <si>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</si>
  <si>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</si>
  <si>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</si>
  <si>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</si>
  <si>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</si>
  <si>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</si>
  <si>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</si>
  <si>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</si>
  <si>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</si>
  <si>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</si>
  <si>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</si>
  <si>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</si>
  <si>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</si>
  <si>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</si>
  <si>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</si>
  <si>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</si>
  <si>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</si>
  <si>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</si>
  <si>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</si>
  <si>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</si>
  <si>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</si>
  <si>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</si>
  <si>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</si>
  <si>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</si>
  <si>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</si>
  <si>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</si>
  <si>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</si>
  <si>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</si>
  <si>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</si>
  <si>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</si>
  <si>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</si>
  <si>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</si>
  <si>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</si>
  <si>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</si>
  <si>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</si>
  <si>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</si>
  <si>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</si>
  <si>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</si>
  <si>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</si>
  <si>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</si>
  <si>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</si>
  <si>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</si>
  <si>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</si>
  <si>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</si>
  <si>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</si>
  <si>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</si>
  <si>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</si>
  <si>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</si>
  <si>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</si>
  <si>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</si>
  <si>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</si>
  <si>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</si>
  <si>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</si>
  <si>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</si>
  <si>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</si>
  <si>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</si>
  <si>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</si>
  <si>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</si>
  <si>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</si>
  <si>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</si>
  <si>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</si>
  <si>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</si>
  <si>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</si>
  <si>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</si>
  <si>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</si>
  <si>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</si>
  <si>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</si>
  <si>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</si>
  <si>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</si>
  <si>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</si>
  <si>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</si>
  <si>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</si>
  <si>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</si>
  <si>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</si>
  <si>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</si>
  <si>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</si>
  <si>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</si>
  <si>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</si>
  <si>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</si>
  <si>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</si>
  <si>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</si>
  <si>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</si>
  <si>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</si>
  <si>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</si>
  <si>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</si>
  <si>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</si>
  <si>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</si>
  <si>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</si>
  <si>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</si>
  <si>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</si>
  <si>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</si>
  <si>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</si>
  <si>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</si>
  <si>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</si>
  <si>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</si>
  <si>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</si>
  <si>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</si>
  <si>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</si>
  <si>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</si>
  <si>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</si>
  <si>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</si>
  <si>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</si>
  <si>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</si>
  <si>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</si>
  <si>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</si>
  <si>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</si>
  <si>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</si>
  <si>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</si>
  <si>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</si>
  <si>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</si>
  <si>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</si>
  <si>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</si>
  <si>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</si>
  <si>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</si>
  <si>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</si>
  <si>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</si>
  <si>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</si>
  <si>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</si>
  <si>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</si>
  <si>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</si>
  <si>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</si>
  <si>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</si>
  <si>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</si>
  <si>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</si>
  <si>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</si>
  <si>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</si>
  <si>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</si>
  <si>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</si>
  <si>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</si>
  <si>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</si>
  <si>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</si>
  <si>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</si>
  <si>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</si>
  <si>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</si>
  <si>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</si>
  <si>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</si>
  <si>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</si>
  <si>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</si>
  <si>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</si>
  <si>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</si>
  <si>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</si>
  <si>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</si>
  <si>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</si>
  <si>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</si>
  <si>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</si>
  <si>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</si>
  <si>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</si>
  <si>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</si>
  <si>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</si>
  <si>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</si>
  <si>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</si>
  <si>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</si>
  <si>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</si>
  <si>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</si>
  <si>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</si>
  <si>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</si>
  <si>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</si>
  <si>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</si>
  <si>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</si>
  <si>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</si>
  <si>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</si>
  <si>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</si>
  <si>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</si>
  <si>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</si>
  <si>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</si>
  <si>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</si>
  <si>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</si>
  <si>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</si>
  <si>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</si>
  <si>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</si>
  <si>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</si>
  <si>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</si>
  <si>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</si>
  <si>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</si>
  <si>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</si>
  <si>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</si>
  <si>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</si>
  <si>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</si>
  <si>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</si>
  <si>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</si>
  <si>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</si>
  <si>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</si>
  <si>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</si>
  <si>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</si>
  <si>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</si>
  <si>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</si>
  <si>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</si>
  <si>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</si>
  <si>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</si>
  <si>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</si>
  <si>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</si>
  <si>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</si>
  <si>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</si>
  <si>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</si>
  <si>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</si>
  <si>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</si>
  <si>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</si>
  <si>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</si>
  <si>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</si>
  <si>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</si>
  <si>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</si>
  <si>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</si>
  <si>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</si>
  <si>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</si>
  <si>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</si>
  <si>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</si>
  <si>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</si>
  <si>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</si>
  <si>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</si>
  <si>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</si>
  <si>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</si>
  <si>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</si>
  <si>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</si>
  <si>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</si>
  <si>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</si>
  <si>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</si>
  <si>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</si>
  <si>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</si>
  <si>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</si>
  <si>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</si>
  <si>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</si>
  <si>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</si>
  <si>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</si>
  <si>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</si>
  <si>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</si>
  <si>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</si>
  <si>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</si>
  <si>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</si>
  <si>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</si>
  <si>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</si>
  <si>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</si>
  <si>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</si>
  <si>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</si>
  <si>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</si>
  <si>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</si>
  <si>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</si>
  <si>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</si>
  <si>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</si>
  <si>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</si>
  <si>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</si>
  <si>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</si>
  <si>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</si>
  <si>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</si>
  <si>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</si>
  <si>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</si>
  <si>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</si>
  <si>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</si>
  <si>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</si>
  <si>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</si>
  <si>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</si>
  <si>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</si>
  <si>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</si>
  <si>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</si>
  <si>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</si>
  <si>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</si>
  <si>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</si>
  <si>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</si>
  <si>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</si>
  <si>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</si>
  <si>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</si>
  <si>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</si>
  <si>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</si>
  <si>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</si>
  <si>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</si>
  <si>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</si>
  <si>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</si>
  <si>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</si>
  <si>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</si>
  <si>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</si>
  <si>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</si>
  <si>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</si>
  <si>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</si>
  <si>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</si>
  <si>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</si>
  <si>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</si>
  <si>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</si>
  <si>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</si>
  <si>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</si>
  <si>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</si>
  <si>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</si>
  <si>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</si>
  <si>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</si>
  <si>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</si>
  <si>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</si>
  <si>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</si>
  <si>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</si>
  <si>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</si>
  <si>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</si>
  <si>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</si>
  <si>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</si>
  <si>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</si>
  <si>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</si>
  <si>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</si>
  <si>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</si>
  <si>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</si>
  <si>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</si>
  <si>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</si>
  <si>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</si>
  <si>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</si>
  <si>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</si>
  <si>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</si>
  <si>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</si>
  <si>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</si>
  <si>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</si>
  <si>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</si>
  <si>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</si>
  <si>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</si>
  <si>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</si>
  <si>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</si>
  <si>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</si>
  <si>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</si>
  <si>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</si>
  <si>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</si>
  <si>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</si>
  <si>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</si>
  <si>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</si>
  <si>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</si>
  <si>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</si>
  <si>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</si>
  <si>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</si>
  <si>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</si>
  <si>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</si>
  <si>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</si>
  <si>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</si>
  <si>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</si>
  <si>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</si>
  <si>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</si>
  <si>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</si>
  <si>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</si>
  <si>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</si>
  <si>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</si>
  <si>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</si>
  <si>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</si>
  <si>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</si>
  <si>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</si>
  <si>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</si>
  <si>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</si>
  <si>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</si>
  <si>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</si>
  <si>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</si>
  <si>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</si>
  <si>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</si>
  <si>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</si>
  <si>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</si>
  <si>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</si>
  <si>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</si>
  <si>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</si>
  <si>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</si>
  <si>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</si>
  <si>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</si>
  <si>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</si>
  <si>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</si>
  <si>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</si>
  <si>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</si>
  <si>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</si>
  <si>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</si>
  <si>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</si>
  <si>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</si>
  <si>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</si>
  <si>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</si>
  <si>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</si>
  <si>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</si>
  <si>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</si>
  <si>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</si>
  <si>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</si>
  <si>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</si>
  <si>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</si>
  <si>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</si>
  <si>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</si>
  <si>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</si>
  <si>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</si>
  <si>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</si>
  <si>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</si>
  <si>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</si>
  <si>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</si>
  <si>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</si>
  <si>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</si>
  <si>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</si>
  <si>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</si>
  <si>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</si>
  <si>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</si>
  <si>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</si>
  <si>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</si>
  <si>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</si>
  <si>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</si>
  <si>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</si>
  <si>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</si>
  <si>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</si>
  <si>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</si>
  <si>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</si>
  <si>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</si>
  <si>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</si>
  <si>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</si>
  <si>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</si>
  <si>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</si>
  <si>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</si>
  <si>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</si>
  <si>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</si>
  <si>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</si>
  <si>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</si>
  <si>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</si>
  <si>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</si>
  <si>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</si>
  <si>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</si>
  <si>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</si>
  <si>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</si>
  <si>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</si>
  <si>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</si>
  <si>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</si>
  <si>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</si>
  <si>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</si>
  <si>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</si>
  <si>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</si>
  <si>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</si>
  <si>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</si>
  <si>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</si>
  <si>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</si>
  <si>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</si>
  <si>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</si>
  <si>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</si>
  <si>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</si>
  <si>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</si>
  <si>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</si>
  <si>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</si>
  <si>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</si>
  <si>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</si>
  <si>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</si>
  <si>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</si>
  <si>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</si>
  <si>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</si>
  <si>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</si>
  <si>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</si>
  <si>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</si>
  <si>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</si>
  <si>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</si>
  <si>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</si>
  <si>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</si>
  <si>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</si>
  <si>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</si>
  <si>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</si>
  <si>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</si>
  <si>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</si>
  <si>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</si>
  <si>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</si>
  <si>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</si>
  <si>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</si>
  <si>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</si>
  <si>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</si>
  <si>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</si>
  <si>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</si>
  <si>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</si>
  <si>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</si>
  <si>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</si>
  <si>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</si>
  <si>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</si>
  <si>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</si>
  <si>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</si>
  <si>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</si>
  <si>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</si>
  <si>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</si>
  <si>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</si>
  <si>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</si>
  <si>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</si>
  <si>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</si>
  <si>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</si>
  <si>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</si>
  <si>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</si>
  <si>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</si>
  <si>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</si>
  <si>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</si>
  <si>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</si>
  <si>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</si>
  <si>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</si>
  <si>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</si>
  <si>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</si>
  <si>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</si>
  <si>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</si>
  <si>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</si>
  <si>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</si>
  <si>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</si>
  <si>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</si>
  <si>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</si>
  <si>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</si>
  <si>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</si>
  <si>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</si>
  <si>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</si>
  <si>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</si>
  <si>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</si>
  <si>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</si>
  <si>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</si>
  <si>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</si>
  <si>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</si>
  <si>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</si>
  <si>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</si>
  <si>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</si>
  <si>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</si>
  <si>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</si>
  <si>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</si>
  <si>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</si>
  <si>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</si>
  <si>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</si>
  <si>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</si>
  <si>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</si>
  <si>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</si>
  <si>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</si>
  <si>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</si>
  <si>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</si>
  <si>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</si>
  <si>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</si>
  <si>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</si>
  <si>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</si>
  <si>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</si>
  <si>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</si>
  <si>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</si>
  <si>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</si>
  <si>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</si>
  <si>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</si>
  <si>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</si>
  <si>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</si>
  <si>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</si>
  <si>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</si>
  <si>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</si>
  <si>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</si>
  <si>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</si>
  <si>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</si>
  <si>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</si>
  <si>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</si>
  <si>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</si>
  <si>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</si>
  <si>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</si>
  <si>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</si>
  <si>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</si>
  <si>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</si>
  <si>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</si>
  <si>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</si>
  <si>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</si>
  <si>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</si>
  <si>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</si>
  <si>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</si>
  <si>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</si>
  <si>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</si>
  <si>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</si>
  <si>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</si>
  <si>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</si>
  <si>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</si>
  <si>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</si>
  <si>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</si>
  <si>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</si>
  <si>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</si>
  <si>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</si>
  <si>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</si>
  <si>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</si>
  <si>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</si>
  <si>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</si>
  <si>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</si>
  <si>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</si>
  <si>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</si>
  <si>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</si>
  <si>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</si>
  <si>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</si>
  <si>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</si>
  <si>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</si>
  <si>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</si>
  <si>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</si>
  <si>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</si>
  <si>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</si>
  <si>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</si>
  <si>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</si>
  <si>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</si>
  <si>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</si>
  <si>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</si>
  <si>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</si>
  <si>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</si>
  <si>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</si>
  <si>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</si>
  <si>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</si>
  <si>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</si>
  <si>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</si>
  <si>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</si>
  <si>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</si>
  <si>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</si>
  <si>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</si>
  <si>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</si>
  <si>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</si>
  <si>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</si>
  <si>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</si>
  <si>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</si>
  <si>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</si>
  <si>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</si>
  <si>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</si>
  <si>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</si>
  <si>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</si>
  <si>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</si>
  <si>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</si>
  <si>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</si>
  <si>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</si>
  <si>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</si>
  <si>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</si>
  <si>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</si>
  <si>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</si>
  <si>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</si>
  <si>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</si>
  <si>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</si>
  <si>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</si>
  <si>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</si>
  <si>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</si>
  <si>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</si>
  <si>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</si>
  <si>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</si>
  <si>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</si>
  <si>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</si>
  <si>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</si>
  <si>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</si>
  <si>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</si>
  <si>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</si>
  <si>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</si>
  <si>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</si>
  <si>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</si>
  <si>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</si>
  <si>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</si>
  <si>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</si>
  <si>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</si>
  <si>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</si>
  <si>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</si>
  <si>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</si>
  <si>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</si>
  <si>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</si>
  <si>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</si>
  <si>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</si>
  <si>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</si>
  <si>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</si>
  <si>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</si>
  <si>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</si>
  <si>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</si>
  <si>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</si>
  <si>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</si>
  <si>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</si>
  <si>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</si>
  <si>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</si>
  <si>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</si>
  <si>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</si>
  <si>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</si>
  <si>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</si>
  <si>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</si>
  <si>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</si>
  <si>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</si>
  <si>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</si>
  <si>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</si>
  <si>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</si>
  <si>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</si>
  <si>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</si>
  <si>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</si>
  <si>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</si>
  <si>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</si>
  <si>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</si>
  <si>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</si>
  <si>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</si>
  <si>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</si>
  <si>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</si>
  <si>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</si>
  <si>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</si>
  <si>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</si>
  <si>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</si>
  <si>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</si>
  <si>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</si>
  <si>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</si>
  <si>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</si>
  <si>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</si>
  <si>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</si>
  <si>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</si>
  <si>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</si>
  <si>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</si>
  <si>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</si>
  <si>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</si>
  <si>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</si>
  <si>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</si>
  <si>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</si>
  <si>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</si>
  <si>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</si>
  <si>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</si>
  <si>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</si>
  <si>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</si>
  <si>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</si>
  <si>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</si>
  <si>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</si>
  <si>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</si>
  <si>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</si>
  <si>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</si>
  <si>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</si>
  <si>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</si>
  <si>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</si>
  <si>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</si>
  <si>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</si>
  <si>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</si>
  <si>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</si>
  <si>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</si>
  <si>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</si>
  <si>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</si>
  <si>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</si>
  <si>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</si>
  <si>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</si>
  <si>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</si>
  <si>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</si>
  <si>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</si>
  <si>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</si>
  <si>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</si>
  <si>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</si>
  <si>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</si>
  <si>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</si>
  <si>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</si>
  <si>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</si>
  <si>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</si>
  <si>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</si>
  <si>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</si>
  <si>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</si>
  <si>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</si>
  <si>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</si>
  <si>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</si>
  <si>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</si>
  <si>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</si>
  <si>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</si>
  <si>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</si>
  <si>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</si>
  <si>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</si>
  <si>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</si>
  <si>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</si>
  <si>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</si>
  <si>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</si>
  <si>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</si>
  <si>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</si>
  <si>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</si>
  <si>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</si>
  <si>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</si>
  <si>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</si>
  <si>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</si>
  <si>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</si>
  <si>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</si>
  <si>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</si>
  <si>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</si>
  <si>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</si>
  <si>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</si>
  <si>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</si>
  <si>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</si>
  <si>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</si>
  <si>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</si>
  <si>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</si>
  <si>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</si>
  <si>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</si>
  <si>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</si>
  <si>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</si>
  <si>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</si>
  <si>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</si>
  <si>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</si>
  <si>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</si>
  <si>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</si>
  <si>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</si>
  <si>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</si>
  <si>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</si>
  <si>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</si>
  <si>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</si>
  <si>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</si>
  <si>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</si>
  <si>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</si>
  <si>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</si>
  <si>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</si>
  <si>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</si>
  <si>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</si>
  <si>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</si>
  <si>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</si>
  <si>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</si>
  <si>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</si>
  <si>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</si>
  <si>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</si>
  <si>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</si>
  <si>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</si>
  <si>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</si>
  <si>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</si>
  <si>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</si>
  <si>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</si>
  <si>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</si>
  <si>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</si>
  <si>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</si>
  <si>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</si>
  <si>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</si>
  <si>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</si>
  <si>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</si>
  <si>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</si>
  <si>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</si>
  <si>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</si>
  <si>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</si>
  <si>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</si>
  <si>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</si>
  <si>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</si>
  <si>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</si>
  <si>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</si>
  <si>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</si>
  <si>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</si>
  <si>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</si>
  <si>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</si>
  <si>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</si>
  <si>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</si>
  <si>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</si>
  <si>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</si>
  <si>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</si>
  <si>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</si>
  <si>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</si>
  <si>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</si>
  <si>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</si>
  <si>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</si>
  <si>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</si>
  <si>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</si>
  <si>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</si>
  <si>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</si>
  <si>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</si>
  <si>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</si>
  <si>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</si>
  <si>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</si>
  <si>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</si>
  <si>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</si>
  <si>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</si>
  <si>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</si>
  <si>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</si>
  <si>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</si>
  <si>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</si>
  <si>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</si>
  <si>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</si>
  <si>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</si>
  <si>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</si>
  <si>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</si>
  <si>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</si>
  <si>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</si>
  <si>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</si>
  <si>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</si>
  <si>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</si>
  <si>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</si>
  <si>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</si>
  <si>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</si>
  <si>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</si>
  <si>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</si>
  <si>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</si>
  <si>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</si>
  <si>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</si>
  <si>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</si>
  <si>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</si>
  <si>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</si>
  <si>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</si>
  <si>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</si>
  <si>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</si>
  <si>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</si>
  <si>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</si>
  <si>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</si>
  <si>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</si>
  <si>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</si>
  <si>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</si>
  <si>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</si>
  <si>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</si>
  <si>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</si>
  <si>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</si>
  <si>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</si>
  <si>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</si>
  <si>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</si>
  <si>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</si>
  <si>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</si>
  <si>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</si>
  <si>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</si>
  <si>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</si>
  <si>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</si>
  <si>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</si>
  <si>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</si>
  <si>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</si>
  <si>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</si>
  <si>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</si>
  <si>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</si>
  <si>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</si>
  <si>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</si>
  <si>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</si>
  <si>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</si>
  <si>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</si>
  <si>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</si>
  <si>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</si>
  <si>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</si>
  <si>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</si>
  <si>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</si>
  <si>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</si>
  <si>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</si>
  <si>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</si>
  <si>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</si>
  <si>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</si>
  <si>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</si>
  <si>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</si>
  <si>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</si>
  <si>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</si>
  <si>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</si>
  <si>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</si>
  <si>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</si>
  <si>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</si>
  <si>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</si>
  <si>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</si>
  <si>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</si>
  <si>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</si>
  <si>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</si>
  <si>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</si>
  <si>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</si>
  <si>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</si>
  <si>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</si>
  <si>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</si>
  <si>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</si>
  <si>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</si>
  <si>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</si>
  <si>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</si>
  <si>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</si>
  <si>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</si>
  <si>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</si>
  <si>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</si>
  <si>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</si>
  <si>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</si>
  <si>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</si>
  <si>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</si>
  <si>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</si>
  <si>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</si>
  <si>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</si>
  <si>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</si>
  <si>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</si>
  <si>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</si>
  <si>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</si>
  <si>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</si>
  <si>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</si>
  <si>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</si>
  <si>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</si>
  <si>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</si>
  <si>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</si>
  <si>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</si>
  <si>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</si>
  <si>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</si>
  <si>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</si>
  <si>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</si>
  <si>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</si>
  <si>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</si>
  <si>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</si>
  <si>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</si>
  <si>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</si>
  <si>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</si>
  <si>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</si>
  <si>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</si>
  <si>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</si>
  <si>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</si>
  <si>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</si>
  <si>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</si>
  <si>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</si>
  <si>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</si>
  <si>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</si>
  <si>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</si>
  <si>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</si>
  <si>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</si>
  <si>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</si>
  <si>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</si>
  <si>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</si>
  <si>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</si>
  <si>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</si>
  <si>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</si>
  <si>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</si>
  <si>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</si>
  <si>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</si>
  <si>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</si>
  <si>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</si>
  <si>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</si>
  <si>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</si>
  <si>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</si>
  <si>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</si>
  <si>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</si>
  <si>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</si>
  <si>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</si>
  <si>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</si>
  <si>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</si>
  <si>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</si>
  <si>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</si>
  <si>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</si>
  <si>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</si>
  <si>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</si>
  <si>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</si>
  <si>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</si>
  <si>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</si>
  <si>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</si>
  <si>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</si>
  <si>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</si>
  <si>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</si>
  <si>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</si>
  <si>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</si>
  <si>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</si>
  <si>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</si>
  <si>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</si>
  <si>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</si>
  <si>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</si>
  <si>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</si>
  <si>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</si>
  <si>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</si>
  <si>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</si>
  <si>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</si>
  <si>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</si>
  <si>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</si>
  <si>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</si>
  <si>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</si>
  <si>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</si>
  <si>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</si>
  <si>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</si>
  <si>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</si>
  <si>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</si>
  <si>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</si>
  <si>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</si>
  <si>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</si>
  <si>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</si>
  <si>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</si>
  <si>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</si>
  <si>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</si>
  <si>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</si>
  <si>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</si>
  <si>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</si>
  <si>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</si>
  <si>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</si>
  <si>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</si>
  <si>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</si>
  <si>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</si>
  <si>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</si>
  <si>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</si>
  <si>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</si>
  <si>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</si>
  <si>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</si>
  <si>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</si>
  <si>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</si>
  <si>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</si>
  <si>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</si>
  <si>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</si>
  <si>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</si>
  <si>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</si>
  <si>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</si>
  <si>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</si>
  <si>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</si>
  <si>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</si>
  <si>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</si>
  <si>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</si>
  <si>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</si>
  <si>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</si>
  <si>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</si>
  <si>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</si>
  <si>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</si>
  <si>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</si>
  <si>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</si>
  <si>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</si>
  <si>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</si>
  <si>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</si>
  <si>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</si>
  <si>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</si>
  <si>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</si>
  <si>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</si>
  <si>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</si>
  <si>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</si>
  <si>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</si>
  <si>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</si>
  <si>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</si>
  <si>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</si>
  <si>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</si>
  <si>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</si>
  <si>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</si>
  <si>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</si>
  <si>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</si>
  <si>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</si>
  <si>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</si>
  <si>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</si>
  <si>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</si>
  <si>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</si>
  <si>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</si>
  <si>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</si>
  <si>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</si>
  <si>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</si>
  <si>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</si>
  <si>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</si>
  <si>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</si>
  <si>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</si>
  <si>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</si>
  <si>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</si>
  <si>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</si>
  <si>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</si>
  <si>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</si>
  <si>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</si>
  <si>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</si>
  <si>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</si>
  <si>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</si>
  <si>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</si>
  <si>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</si>
  <si>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</si>
  <si>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</si>
  <si>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</si>
  <si>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</si>
  <si>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</si>
  <si>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</si>
  <si>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</si>
  <si>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</si>
  <si>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</si>
  <si>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</si>
  <si>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</si>
  <si>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</si>
  <si>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</si>
  <si>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</si>
  <si>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</si>
  <si>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</si>
  <si>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</si>
  <si>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</si>
  <si>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</si>
  <si>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</si>
  <si>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</si>
  <si>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</si>
  <si>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</si>
  <si>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</si>
  <si>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</si>
  <si>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</si>
  <si>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</si>
  <si>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</si>
  <si>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</si>
  <si>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</si>
  <si>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</si>
  <si>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</si>
  <si>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</si>
  <si>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</si>
  <si>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</si>
  <si>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</si>
  <si>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</si>
  <si>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</si>
  <si>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</si>
  <si>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</si>
  <si>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</si>
  <si>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</si>
  <si>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</si>
  <si>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</si>
  <si>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</si>
  <si>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</si>
  <si>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</si>
  <si>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</si>
  <si>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</si>
  <si>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</si>
  <si>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</si>
  <si>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</si>
  <si>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</si>
  <si>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</si>
  <si>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</si>
  <si>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</si>
  <si>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</si>
  <si>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</si>
  <si>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</si>
  <si>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</si>
  <si>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</si>
  <si>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</si>
  <si>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</si>
  <si>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</si>
  <si>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</si>
  <si>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</si>
  <si>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</si>
  <si>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</si>
  <si>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</si>
  <si>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</si>
  <si>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</si>
  <si>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</si>
  <si>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</si>
  <si>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</si>
  <si>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</si>
  <si>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</si>
  <si>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</si>
  <si>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</si>
  <si>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</si>
  <si>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</si>
  <si>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</si>
  <si>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</si>
  <si>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</si>
  <si>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</si>
  <si>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</si>
  <si>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</si>
  <si>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</si>
  <si>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</si>
  <si>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</si>
  <si>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</si>
  <si>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</si>
  <si>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</si>
  <si>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</si>
  <si>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</si>
  <si>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</si>
  <si>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</si>
  <si>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</si>
  <si>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</si>
  <si>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</si>
  <si>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</si>
  <si>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</si>
  <si>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</si>
  <si>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</si>
  <si>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</si>
  <si>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</si>
  <si>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</si>
  <si>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</si>
  <si>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</si>
  <si>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</si>
  <si>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</si>
  <si>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</si>
  <si>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</si>
  <si>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</si>
  <si>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</si>
  <si>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</si>
  <si>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</si>
  <si>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</si>
  <si>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</si>
  <si>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</si>
  <si>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</si>
  <si>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</si>
  <si>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</si>
  <si>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</si>
  <si>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</si>
  <si>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</si>
  <si>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</si>
  <si>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</si>
  <si>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</si>
  <si>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</si>
  <si>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</si>
  <si>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</si>
  <si>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</si>
  <si>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</si>
  <si>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</si>
  <si>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</si>
  <si>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</si>
  <si>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</si>
  <si>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</si>
  <si>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</si>
  <si>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</si>
  <si>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</si>
  <si>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</si>
  <si>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</si>
  <si>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</si>
  <si>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</si>
  <si>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</si>
  <si>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</si>
  <si>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</si>
  <si>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</si>
  <si>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</si>
  <si>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</si>
  <si>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</si>
  <si>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</si>
  <si>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</si>
  <si>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</si>
  <si>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</si>
  <si>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</si>
  <si>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</si>
  <si>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</si>
  <si>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</si>
  <si>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</si>
  <si>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</si>
  <si>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</si>
  <si>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</si>
  <si>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</si>
  <si>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</si>
  <si>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</si>
  <si>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</si>
  <si>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</si>
  <si>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</si>
  <si>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</si>
  <si>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</si>
  <si>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</si>
  <si>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</si>
  <si>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</si>
  <si>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</si>
  <si>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</si>
  <si>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</si>
  <si>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</si>
  <si>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</si>
  <si>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</si>
  <si>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</si>
  <si>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</si>
  <si>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</si>
  <si>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</si>
  <si>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</si>
  <si>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</si>
  <si>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</si>
  <si>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</si>
  <si>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</si>
  <si>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</si>
  <si>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</si>
  <si>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</si>
  <si>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</si>
  <si>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</si>
  <si>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</si>
  <si>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</si>
  <si>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</si>
  <si>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</si>
  <si>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</si>
  <si>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</si>
  <si>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</si>
  <si>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</si>
  <si>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</si>
  <si>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</si>
  <si>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</si>
  <si>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</si>
  <si>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</si>
  <si>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</si>
  <si>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</si>
  <si>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</si>
  <si>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</si>
  <si>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</si>
  <si>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</si>
  <si>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</si>
  <si>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</si>
  <si>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</si>
  <si>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</si>
  <si>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</si>
  <si>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</si>
  <si>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</si>
  <si>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</si>
  <si>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</si>
  <si>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</si>
  <si>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</si>
  <si>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</si>
  <si>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</si>
  <si>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</si>
  <si>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</si>
  <si>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</si>
  <si>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</si>
  <si>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</si>
  <si>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</si>
  <si>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</si>
  <si>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</si>
  <si>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</si>
  <si>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</si>
  <si>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</si>
  <si>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</si>
  <si>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</si>
  <si>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</si>
  <si>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</si>
  <si>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</si>
  <si>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</si>
  <si>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</si>
  <si>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</si>
  <si>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</si>
  <si>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</si>
  <si>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</si>
  <si>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</si>
  <si>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</si>
  <si>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</si>
  <si>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</si>
  <si>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</si>
  <si>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</si>
  <si>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</si>
  <si>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</si>
  <si>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</si>
  <si>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</si>
  <si>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</si>
  <si>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</si>
  <si>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</si>
  <si>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</si>
  <si>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</si>
  <si>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</si>
  <si>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</si>
  <si>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</si>
  <si>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</si>
  <si>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</si>
  <si>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</si>
  <si>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</si>
  <si>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</si>
  <si>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</si>
  <si>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</si>
  <si>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</si>
  <si>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</si>
  <si>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</si>
  <si>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</si>
  <si>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</si>
  <si>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</si>
  <si>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</si>
  <si>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</si>
  <si>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</si>
  <si>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</si>
  <si>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</si>
  <si>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</si>
  <si>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</si>
  <si>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</si>
  <si>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</si>
  <si>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</si>
  <si>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</si>
  <si>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</si>
  <si>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</si>
  <si>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</si>
  <si>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</si>
  <si>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</si>
  <si>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</si>
  <si>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</si>
  <si>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</si>
  <si>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</si>
  <si>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</si>
  <si>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</si>
  <si>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</si>
  <si>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</si>
  <si>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</si>
  <si>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</si>
  <si>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</si>
  <si>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</si>
  <si>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</si>
  <si>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</si>
  <si>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</si>
  <si>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</si>
  <si>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</si>
  <si>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</si>
  <si>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</si>
  <si>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</si>
  <si>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</si>
  <si>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</si>
  <si>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</si>
  <si>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</si>
  <si>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</si>
  <si>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</si>
  <si>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</si>
  <si>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</si>
  <si>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</si>
  <si>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</si>
  <si>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</si>
  <si>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</si>
  <si>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</si>
  <si>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</si>
  <si>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</si>
  <si>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</si>
  <si>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</si>
  <si>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</si>
  <si>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</si>
  <si>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</si>
  <si>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</si>
  <si>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</si>
  <si>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</si>
  <si>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</si>
  <si>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</si>
  <si>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</si>
  <si>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</si>
  <si>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</si>
  <si>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</si>
  <si>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</si>
  <si>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</si>
  <si>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</si>
  <si>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</si>
  <si>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</si>
  <si>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</si>
  <si>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</si>
  <si>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</si>
  <si>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</si>
  <si>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</si>
  <si>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</si>
  <si>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</si>
  <si>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</si>
  <si>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</si>
  <si>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</si>
  <si>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</si>
  <si>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</si>
  <si>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</si>
  <si>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</si>
  <si>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</si>
  <si>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</si>
  <si>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</si>
  <si>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</si>
  <si>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</si>
  <si>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</si>
  <si>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</si>
  <si>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</si>
  <si>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</si>
  <si>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</si>
  <si>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</si>
  <si>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</si>
  <si>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</si>
  <si>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</si>
  <si>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</si>
  <si>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</si>
  <si>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</si>
  <si>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</si>
  <si>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</si>
  <si>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</si>
  <si>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</si>
  <si>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</si>
  <si>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</si>
  <si>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</si>
  <si>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</si>
  <si>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</si>
  <si>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</si>
  <si>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</si>
  <si>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</si>
  <si>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</si>
  <si>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</si>
  <si>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</si>
  <si>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</si>
  <si>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</si>
  <si>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</si>
  <si>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</si>
  <si>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</si>
  <si>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</si>
  <si>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</si>
  <si>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</si>
  <si>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</si>
  <si>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</si>
  <si>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</si>
  <si>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</si>
  <si>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</si>
  <si>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</si>
  <si>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</si>
  <si>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</si>
  <si>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</si>
  <si>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</si>
  <si>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</si>
  <si>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</si>
  <si>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</si>
  <si>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</si>
  <si>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</si>
  <si>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</si>
  <si>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</si>
  <si>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</si>
  <si>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</si>
  <si>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</si>
  <si>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</si>
  <si>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</si>
  <si>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</si>
  <si>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</si>
  <si>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</si>
  <si>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</si>
  <si>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</si>
  <si>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</si>
  <si>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</si>
  <si>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</si>
  <si>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</si>
  <si>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</si>
  <si>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</si>
  <si>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</si>
  <si>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</si>
  <si>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</si>
  <si>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</si>
  <si>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</si>
  <si>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</si>
  <si>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</si>
  <si>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</si>
  <si>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</si>
  <si>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</si>
  <si>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</si>
  <si>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</si>
  <si>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</si>
  <si>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</si>
  <si>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</si>
  <si>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</si>
  <si>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</si>
  <si>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</si>
  <si>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</si>
  <si>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</si>
  <si>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</si>
  <si>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</si>
  <si>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</si>
  <si>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</si>
  <si>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</si>
  <si>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</si>
  <si>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</si>
  <si>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</si>
  <si>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</si>
  <si>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</si>
  <si>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</si>
  <si>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</si>
  <si>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</si>
  <si>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</si>
  <si>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</si>
  <si>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</si>
  <si>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</si>
  <si>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</si>
  <si>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</si>
  <si>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</si>
  <si>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</si>
  <si>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</si>
  <si>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</si>
  <si>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</si>
  <si>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</si>
  <si>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</si>
  <si>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</si>
  <si>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</si>
  <si>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</si>
  <si>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</si>
  <si>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</si>
  <si>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</si>
  <si>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</si>
  <si>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</si>
  <si>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</si>
  <si>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</si>
  <si>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</si>
  <si>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</si>
  <si>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</si>
  <si>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</si>
  <si>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</si>
  <si>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</si>
  <si>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</si>
  <si>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</si>
  <si>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</si>
  <si>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</si>
  <si>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</si>
  <si>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</si>
  <si>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</si>
  <si>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</si>
  <si>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</si>
  <si>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</si>
  <si>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</si>
  <si>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</si>
  <si>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</si>
  <si>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</si>
  <si>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</si>
  <si>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</si>
  <si>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</si>
  <si>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</si>
  <si>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</si>
  <si>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</si>
  <si>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</si>
  <si>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</si>
  <si>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</si>
  <si>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</si>
  <si>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</si>
  <si>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</si>
  <si>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</si>
  <si>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</si>
  <si>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</si>
  <si>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</si>
  <si>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</si>
  <si>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</si>
  <si>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</si>
  <si>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</si>
  <si>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</si>
  <si>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</si>
  <si>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</si>
  <si>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</si>
  <si>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</si>
  <si>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</si>
  <si>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</si>
  <si>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</si>
  <si>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</si>
  <si>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</si>
  <si>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</si>
  <si>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</si>
  <si>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</si>
  <si>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</si>
  <si>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</si>
  <si>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</si>
  <si>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</si>
  <si>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</si>
  <si>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</si>
  <si>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</si>
  <si>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</si>
  <si>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</si>
  <si>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</si>
  <si>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</si>
  <si>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</si>
  <si>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</si>
  <si>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</si>
  <si>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</si>
  <si>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</si>
  <si>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</si>
  <si>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</si>
  <si>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</si>
  <si>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</si>
  <si>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</si>
  <si>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</si>
  <si>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</si>
  <si>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</si>
  <si>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</si>
  <si>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</si>
  <si>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</si>
  <si>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</si>
  <si>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</si>
  <si>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</si>
  <si>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</si>
  <si>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</si>
  <si>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</si>
  <si>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</si>
  <si>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</si>
  <si>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</si>
  <si>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</si>
  <si>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</si>
  <si>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</si>
  <si>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</si>
  <si>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</si>
  <si>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</si>
  <si>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</si>
  <si>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</si>
  <si>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</si>
  <si>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</si>
  <si>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</si>
  <si>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</si>
  <si>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</si>
  <si>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</si>
  <si>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</si>
  <si>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</si>
  <si>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</si>
  <si>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</si>
  <si>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</si>
  <si>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</si>
  <si>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</si>
  <si>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</si>
  <si>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</si>
  <si>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</si>
  <si>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</si>
  <si>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</si>
  <si>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</si>
  <si>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</si>
  <si>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</si>
  <si>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</si>
  <si>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</si>
  <si>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</si>
  <si>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</si>
  <si>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</si>
  <si>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</si>
  <si>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</si>
  <si>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</si>
  <si>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</si>
  <si>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</si>
  <si>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</si>
  <si>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</si>
  <si>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</si>
  <si>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</si>
  <si>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</si>
  <si>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</si>
  <si>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</si>
  <si>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</si>
  <si>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</si>
  <si>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</si>
  <si>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</si>
  <si>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</si>
  <si>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</si>
  <si>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</si>
  <si>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</si>
  <si>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</si>
  <si>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</si>
  <si>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</si>
  <si>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</si>
  <si>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</si>
  <si>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</si>
  <si>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</si>
  <si>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</si>
  <si>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</si>
  <si>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</si>
  <si>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</si>
  <si>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</si>
  <si>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</si>
  <si>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</si>
  <si>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</si>
  <si>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</si>
  <si>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</si>
  <si>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</si>
  <si>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</si>
  <si>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</si>
  <si>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</si>
  <si>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</si>
  <si>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</si>
  <si>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</si>
  <si>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</si>
  <si>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</si>
  <si>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</si>
  <si>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</si>
  <si>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</si>
  <si>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</si>
  <si>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</si>
  <si>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</si>
  <si>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</si>
  <si>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</si>
  <si>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</si>
  <si>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</si>
  <si>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</si>
  <si>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</si>
  <si>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</si>
  <si>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</si>
  <si>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</si>
  <si>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</si>
  <si>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</si>
  <si>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</si>
  <si>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</si>
  <si>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</si>
  <si>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</si>
  <si>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</si>
  <si>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</si>
  <si>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</si>
  <si>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</si>
  <si>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</si>
  <si>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</si>
  <si>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</si>
  <si>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</si>
  <si>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</si>
  <si>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</si>
  <si>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</si>
  <si>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</si>
  <si>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</si>
  <si>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</si>
  <si>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</si>
  <si>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</si>
  <si>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</si>
  <si>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</si>
  <si>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</si>
  <si>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</si>
  <si>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</si>
  <si>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</si>
  <si>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</si>
  <si>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</si>
  <si>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</si>
  <si>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</si>
  <si>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</si>
  <si>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</si>
  <si>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</si>
  <si>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</si>
  <si>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</si>
  <si>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</si>
  <si>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</si>
  <si>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</si>
  <si>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</si>
  <si>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</si>
  <si>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</si>
  <si>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</si>
  <si>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</si>
  <si>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</si>
  <si>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</si>
  <si>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</si>
  <si>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</si>
  <si>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</si>
  <si>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</si>
  <si>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</si>
  <si>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</si>
  <si>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</si>
  <si>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</si>
  <si>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</si>
  <si>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</si>
  <si>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</si>
  <si>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</si>
  <si>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</si>
  <si>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</si>
  <si>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</si>
  <si>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</si>
  <si>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</si>
  <si>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</si>
  <si>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</si>
  <si>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</si>
  <si>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</si>
  <si>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</si>
  <si>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</si>
  <si>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</si>
  <si>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</si>
  <si>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</si>
  <si>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</si>
  <si>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</si>
  <si>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</si>
  <si>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</si>
  <si>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</si>
  <si>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</si>
  <si>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</si>
  <si>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</si>
  <si>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</si>
  <si>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</si>
  <si>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</si>
  <si>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</si>
  <si>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</si>
  <si>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</si>
  <si>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</si>
  <si>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</si>
  <si>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</si>
  <si>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</si>
  <si>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</si>
  <si>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</si>
  <si>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</si>
  <si>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</si>
  <si>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</si>
  <si>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</si>
  <si>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</si>
  <si>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</si>
  <si>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</si>
  <si>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</si>
  <si>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</si>
  <si>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</si>
  <si>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</si>
  <si>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</si>
  <si>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</si>
  <si>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</si>
  <si>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</si>
  <si>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</si>
  <si>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</si>
  <si>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</si>
  <si>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</si>
  <si>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</si>
  <si>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</si>
  <si>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</si>
  <si>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</si>
  <si>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</si>
  <si>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</si>
  <si>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</si>
  <si>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</si>
  <si>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</si>
  <si>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</si>
  <si>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</si>
  <si>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</si>
  <si>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</si>
  <si>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</si>
  <si>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</si>
  <si>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</si>
  <si>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</si>
  <si>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</si>
  <si>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</si>
  <si>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</si>
  <si>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</si>
  <si>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</si>
  <si>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</si>
  <si>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</si>
  <si>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</si>
  <si>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</si>
  <si>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</si>
  <si>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</si>
  <si>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</si>
  <si>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</si>
  <si>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</si>
  <si>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</si>
  <si>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</si>
  <si>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</si>
  <si>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</si>
  <si>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</si>
  <si>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</si>
  <si>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</si>
  <si>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</si>
  <si>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</si>
  <si>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</si>
  <si>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</si>
  <si>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</si>
  <si>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</si>
  <si>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</si>
  <si>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</si>
  <si>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</si>
  <si>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</si>
  <si>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</si>
  <si>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</si>
  <si>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</si>
  <si>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</si>
  <si>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</si>
  <si>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</si>
  <si>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</si>
  <si>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</si>
  <si>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</si>
  <si>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</si>
  <si>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</si>
  <si>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</si>
  <si>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</si>
  <si>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</si>
  <si>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</si>
  <si>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</si>
  <si>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</si>
  <si>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</si>
  <si>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</si>
  <si>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</si>
  <si>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</si>
  <si>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</si>
  <si>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</si>
  <si>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</si>
  <si>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</si>
  <si>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</si>
  <si>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</si>
  <si>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</si>
  <si>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</si>
  <si>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</si>
  <si>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</si>
  <si>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</si>
  <si>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</si>
  <si>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</si>
  <si>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</si>
  <si>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</si>
  <si>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</si>
  <si>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</si>
  <si>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</si>
  <si>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</si>
  <si>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</si>
  <si>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</si>
  <si>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</si>
  <si>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</si>
  <si>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</si>
  <si>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</si>
  <si>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</si>
  <si>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</si>
  <si>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</si>
  <si>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</si>
  <si>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</si>
  <si>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</si>
  <si>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</si>
  <si>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</si>
  <si>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</si>
  <si>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</si>
  <si>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</si>
  <si>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</si>
  <si>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</si>
  <si>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</si>
  <si>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</si>
  <si>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</si>
  <si>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</si>
  <si>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</si>
  <si>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</si>
  <si>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</si>
  <si>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</si>
  <si>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</si>
  <si>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</si>
  <si>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</si>
  <si>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</si>
  <si>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</si>
  <si>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</si>
  <si>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</si>
  <si>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</si>
  <si>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</si>
  <si>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</si>
  <si>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</si>
  <si>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</si>
  <si>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</si>
  <si>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</si>
  <si>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</si>
  <si>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</si>
  <si>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</si>
  <si>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</si>
  <si>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</si>
  <si>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</si>
  <si>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</si>
  <si>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</si>
  <si>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</si>
  <si>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</si>
  <si>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</si>
  <si>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</si>
  <si>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</si>
  <si>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</si>
  <si>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</si>
  <si>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</si>
  <si>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</si>
  <si>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</si>
  <si>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</si>
  <si>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</si>
  <si>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</si>
  <si>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</si>
  <si>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</si>
  <si>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</si>
  <si>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</si>
  <si>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</si>
  <si>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</si>
  <si>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</si>
  <si>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</si>
  <si>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</si>
  <si>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</si>
  <si>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</si>
  <si>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</si>
  <si>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</si>
  <si>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</si>
  <si>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</si>
  <si>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</si>
  <si>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</si>
  <si>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</si>
  <si>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</si>
  <si>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</si>
  <si>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</si>
  <si>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</si>
  <si>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</si>
  <si>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</si>
  <si>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</si>
  <si>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</si>
  <si>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</si>
  <si>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</si>
  <si>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</si>
  <si>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</si>
  <si>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</si>
  <si>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</si>
  <si>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</si>
  <si>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</si>
  <si>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</si>
  <si>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</si>
  <si>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</si>
  <si>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</si>
  <si>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</si>
  <si>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</si>
  <si>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</si>
  <si>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</si>
  <si>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</si>
  <si>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</si>
  <si>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</si>
  <si>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</si>
  <si>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</si>
  <si>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</si>
  <si>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</si>
  <si>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</si>
  <si>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</si>
  <si>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</si>
  <si>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</si>
  <si>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</si>
  <si>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</si>
  <si>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</si>
  <si>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</si>
  <si>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</si>
  <si>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</si>
  <si>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</si>
  <si>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</si>
  <si>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</si>
  <si>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</si>
  <si>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</si>
  <si>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</si>
  <si>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</si>
  <si>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</si>
  <si>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</si>
  <si>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</si>
  <si>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</si>
  <si>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</si>
  <si>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</si>
  <si>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</si>
  <si>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</si>
  <si>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</si>
  <si>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</si>
  <si>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</si>
  <si>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</si>
  <si>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</si>
  <si>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</si>
  <si>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</si>
  <si>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</si>
  <si>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</si>
  <si>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</si>
  <si>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</si>
  <si>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</si>
  <si>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</si>
  <si>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</si>
  <si>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</si>
  <si>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</si>
  <si>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</si>
  <si>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</si>
  <si>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</si>
  <si>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</si>
  <si>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</si>
  <si>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</si>
  <si>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</si>
  <si>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</si>
  <si>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</si>
  <si>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</si>
  <si>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</si>
  <si>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</si>
  <si>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</si>
  <si>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</si>
  <si>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</si>
  <si>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</si>
  <si>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</si>
  <si>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</si>
  <si>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</si>
  <si>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</si>
  <si>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</si>
  <si>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</si>
  <si>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</si>
  <si>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</si>
  <si>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</si>
  <si>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</si>
  <si>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</si>
  <si>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</si>
  <si>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</si>
  <si>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</si>
  <si>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</si>
  <si>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</si>
  <si>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</si>
  <si>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</si>
  <si>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</si>
  <si>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</si>
  <si>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</si>
  <si>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</si>
  <si>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</si>
  <si>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</si>
  <si>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</si>
  <si>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</si>
  <si>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</si>
  <si>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</si>
  <si>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</si>
  <si>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</si>
  <si>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</si>
  <si>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</si>
  <si>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</si>
  <si>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</si>
  <si>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</si>
  <si>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</si>
  <si>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</si>
  <si>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</si>
  <si>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</si>
  <si>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</si>
  <si>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</si>
  <si>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</si>
  <si>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</si>
  <si>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</si>
  <si>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</si>
  <si>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</si>
  <si>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</si>
  <si>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</si>
  <si>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</si>
  <si>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</si>
  <si>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</si>
  <si>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</si>
  <si>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</si>
  <si>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</si>
  <si>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</si>
  <si>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</si>
  <si>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</si>
  <si>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</si>
  <si>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</si>
  <si>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</si>
  <si>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</si>
  <si>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</si>
  <si>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</si>
  <si>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</si>
  <si>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</si>
  <si>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</si>
  <si>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</si>
  <si>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</si>
  <si>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</si>
  <si>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</si>
  <si>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</si>
  <si>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</si>
  <si>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</si>
  <si>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</si>
  <si>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</si>
  <si>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</si>
  <si>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</si>
  <si>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</si>
  <si>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</si>
  <si>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</si>
  <si>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</si>
  <si>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</si>
  <si>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</si>
  <si>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</si>
  <si>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</si>
  <si>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</si>
  <si>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</si>
  <si>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</si>
  <si>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</si>
  <si>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</si>
  <si>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</si>
  <si>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</si>
  <si>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</si>
  <si>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</si>
  <si>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</si>
  <si>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</si>
  <si>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</si>
  <si>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</si>
  <si>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</si>
  <si>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</si>
  <si>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</si>
  <si>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</si>
  <si>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</si>
  <si>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</si>
  <si>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</si>
  <si>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</si>
  <si>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</si>
  <si>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</si>
  <si>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</si>
  <si>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</si>
  <si>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</si>
  <si>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</si>
  <si>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</si>
  <si>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</si>
  <si>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</si>
  <si>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</si>
  <si>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</si>
  <si>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</si>
  <si>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</si>
  <si>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</si>
  <si>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</si>
  <si>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</si>
  <si>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</si>
  <si>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</si>
  <si>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</si>
  <si>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</si>
  <si>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</si>
  <si>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</si>
  <si>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</si>
  <si>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</si>
  <si>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</si>
  <si>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</si>
  <si>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</si>
  <si>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</si>
  <si>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</si>
  <si>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</si>
  <si>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</si>
  <si>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</si>
  <si>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</si>
  <si>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</si>
  <si>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</si>
  <si>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</si>
  <si>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</si>
  <si>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</si>
  <si>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</si>
  <si>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</si>
  <si>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</si>
  <si>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</si>
  <si>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</si>
  <si>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</si>
  <si>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</si>
  <si>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</si>
  <si>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</si>
  <si>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</si>
  <si>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</si>
  <si>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</si>
  <si>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</si>
  <si>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</si>
  <si>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</si>
  <si>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</si>
  <si>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</si>
  <si>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</si>
  <si>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</si>
  <si>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</si>
  <si>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</si>
  <si>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</si>
  <si>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</si>
  <si>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</si>
  <si>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</si>
  <si>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</si>
  <si>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</si>
  <si>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</si>
  <si>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</si>
  <si>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</si>
  <si>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</si>
  <si>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</si>
  <si>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</si>
  <si>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</si>
  <si>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</si>
  <si>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</si>
  <si>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</si>
  <si>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</si>
  <si>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</si>
  <si>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</si>
  <si>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</si>
  <si>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</si>
  <si>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</si>
  <si>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</si>
  <si>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</si>
  <si>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</si>
  <si>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</si>
  <si>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</si>
  <si>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</si>
  <si>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</si>
  <si>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</si>
  <si>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</si>
  <si>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</si>
  <si>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</si>
  <si>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</si>
  <si>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</si>
  <si>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</si>
  <si>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</si>
  <si>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</si>
  <si>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</si>
  <si>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</si>
  <si>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</si>
  <si>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</si>
  <si>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</si>
  <si>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</si>
  <si>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</si>
  <si>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</si>
  <si>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</si>
  <si>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</si>
  <si>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</si>
  <si>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</si>
  <si>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</si>
  <si>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</si>
  <si>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</si>
  <si>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</si>
  <si>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</si>
  <si>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</si>
  <si>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</si>
  <si>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</si>
  <si>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</si>
  <si>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</si>
  <si>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</si>
  <si>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</si>
  <si>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</si>
  <si>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</si>
  <si>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</si>
  <si>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</si>
  <si>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</si>
  <si>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</si>
  <si>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</si>
  <si>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</si>
  <si>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</si>
  <si>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</si>
  <si>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</si>
  <si>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</si>
  <si>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</si>
  <si>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</si>
  <si>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</si>
  <si>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</si>
  <si>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</si>
  <si>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</si>
  <si>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</si>
  <si>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</si>
  <si>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</si>
  <si>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</si>
  <si>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</si>
  <si>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</si>
  <si>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</si>
  <si>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</si>
  <si>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</si>
  <si>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</si>
  <si>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</si>
  <si>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</si>
  <si>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</si>
  <si>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</si>
  <si>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</si>
  <si>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</si>
  <si>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</si>
  <si>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</si>
  <si>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</si>
  <si>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</si>
  <si>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</si>
  <si>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</si>
  <si>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</si>
  <si>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</si>
  <si>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</si>
  <si>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</si>
  <si>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</si>
  <si>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</si>
  <si>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</si>
  <si>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</si>
  <si>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</si>
  <si>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</si>
  <si>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</si>
  <si>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</si>
  <si>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</si>
  <si>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</si>
  <si>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</si>
  <si>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</si>
  <si>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</si>
  <si>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</si>
  <si>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</si>
  <si>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</si>
  <si>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</si>
  <si>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</si>
  <si>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</si>
  <si>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</si>
  <si>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</si>
  <si>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</si>
  <si>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</si>
  <si>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</si>
  <si>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</si>
  <si>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</si>
  <si>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</si>
  <si>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</si>
  <si>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</si>
  <si>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</si>
  <si>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</si>
  <si>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</si>
  <si>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</si>
  <si>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</si>
  <si>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</si>
  <si>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</si>
  <si>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</si>
  <si>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</si>
  <si>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</si>
  <si>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</si>
  <si>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</si>
  <si>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</si>
  <si>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</si>
  <si>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</si>
  <si>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</si>
  <si>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</si>
  <si>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</si>
  <si>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</si>
  <si>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</si>
  <si>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</si>
  <si>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</si>
  <si>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</si>
  <si>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</si>
  <si>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</si>
  <si>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</si>
  <si>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</si>
  <si>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</si>
  <si>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</si>
  <si>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</si>
  <si>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</si>
  <si>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</si>
  <si>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</si>
  <si>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</si>
  <si>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</si>
  <si>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</si>
  <si>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</si>
  <si>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</si>
  <si>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</si>
  <si>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</si>
  <si>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</si>
  <si>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</si>
  <si>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</si>
  <si>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</si>
  <si>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</si>
  <si>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</si>
  <si>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</si>
  <si>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</si>
  <si>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</si>
  <si>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</si>
  <si>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</si>
  <si>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</si>
  <si>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</si>
  <si>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</si>
  <si>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</si>
  <si>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</si>
  <si>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</si>
  <si>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</si>
  <si>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</si>
  <si>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</si>
  <si>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</si>
  <si>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</si>
  <si>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</si>
  <si>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</si>
  <si>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</si>
  <si>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</si>
  <si>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</si>
  <si>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</si>
  <si>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</si>
  <si>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</si>
  <si>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</si>
  <si>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</si>
  <si>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</si>
  <si>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</si>
  <si>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</si>
  <si>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</si>
  <si>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</si>
  <si>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</si>
  <si>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</si>
  <si>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</si>
  <si>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</si>
  <si>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</si>
  <si>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</si>
  <si>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</si>
  <si>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</si>
  <si>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</si>
  <si>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</si>
  <si>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</si>
  <si>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</si>
  <si>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</si>
  <si>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</si>
  <si>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</si>
  <si>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</si>
  <si>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</si>
  <si>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</si>
  <si>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</si>
  <si>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</si>
  <si>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</si>
  <si>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</si>
  <si>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</si>
  <si>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</si>
  <si>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</si>
  <si>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</si>
  <si>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</si>
  <si>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</si>
  <si>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</si>
  <si>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</si>
  <si>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</si>
  <si>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</si>
  <si>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</si>
  <si>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</si>
  <si>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</si>
  <si>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</si>
  <si>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</si>
  <si>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</si>
  <si>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</si>
  <si>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</si>
  <si>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</si>
  <si>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</si>
  <si>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</si>
  <si>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</si>
  <si>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</si>
  <si>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</si>
  <si>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</si>
  <si>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</si>
  <si>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</si>
  <si>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</si>
  <si>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</si>
  <si>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</si>
  <si>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</si>
  <si>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</si>
  <si>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</si>
  <si>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</si>
  <si>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</si>
  <si>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</si>
  <si>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</si>
  <si>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</si>
  <si>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</si>
  <si>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</si>
  <si>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</si>
  <si>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</si>
  <si>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</si>
  <si>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</si>
  <si>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</si>
  <si>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</si>
  <si>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</si>
  <si>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</si>
  <si>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</si>
  <si>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</si>
  <si>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</si>
  <si>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</si>
  <si>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</si>
  <si>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</si>
  <si>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</si>
  <si>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</si>
  <si>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</si>
  <si>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</si>
  <si>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</si>
  <si>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</si>
  <si>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</si>
  <si>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</si>
  <si>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</si>
  <si>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</si>
  <si>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</si>
  <si>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</si>
  <si>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</si>
  <si>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</si>
  <si>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</si>
  <si>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</si>
  <si>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</si>
  <si>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</si>
  <si>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</si>
  <si>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</si>
  <si>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</si>
  <si>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</si>
  <si>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</si>
  <si>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</si>
  <si>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</si>
  <si>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</si>
  <si>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</si>
  <si>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</si>
  <si>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</si>
  <si>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</si>
  <si>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</si>
  <si>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</si>
  <si>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</si>
  <si>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</si>
  <si>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</si>
  <si>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</si>
  <si>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</si>
  <si>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</si>
  <si>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</si>
  <si>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</si>
  <si>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</si>
  <si>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</si>
  <si>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</si>
  <si>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</si>
  <si>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</si>
  <si>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</si>
  <si>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</si>
  <si>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</si>
  <si>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</si>
  <si>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</si>
  <si>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</si>
  <si>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</si>
  <si>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</si>
  <si>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</si>
  <si>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</si>
  <si>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</si>
  <si>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</si>
  <si>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</si>
  <si>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</si>
  <si>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</si>
  <si>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</si>
  <si>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</si>
  <si>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</si>
  <si>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</si>
  <si>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</si>
  <si>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</si>
  <si>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</si>
  <si>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</si>
  <si>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</si>
  <si>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</si>
  <si>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</si>
  <si>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</si>
  <si>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</si>
  <si>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</si>
  <si>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</si>
  <si>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</si>
  <si>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</si>
  <si>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</si>
  <si>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</si>
  <si>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</si>
  <si>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</si>
  <si>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</si>
  <si>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</si>
  <si>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</si>
  <si>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</si>
  <si>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</si>
  <si>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</si>
  <si>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</si>
  <si>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</si>
  <si>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</si>
  <si>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</si>
  <si>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</si>
  <si>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</si>
  <si>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</si>
  <si>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</si>
  <si>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</si>
  <si>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</si>
  <si>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</si>
  <si>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</si>
  <si>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</si>
  <si>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</si>
  <si>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</si>
  <si>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</si>
  <si>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</si>
  <si>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</si>
  <si>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</si>
  <si>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</si>
  <si>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</si>
  <si>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</si>
  <si>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</si>
  <si>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</si>
  <si>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</si>
  <si>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</si>
  <si>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</si>
  <si>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</si>
  <si>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</si>
  <si>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</si>
  <si>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</si>
  <si>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</si>
  <si>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</si>
  <si>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</si>
  <si>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</si>
  <si>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</si>
  <si>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</si>
  <si>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</si>
  <si>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</si>
  <si>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</si>
  <si>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</si>
  <si>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</si>
  <si>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</si>
  <si>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</si>
  <si>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</si>
  <si>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</si>
  <si>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</si>
  <si>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</si>
  <si>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</si>
  <si>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</si>
  <si>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</si>
  <si>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</si>
  <si>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</si>
  <si>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</si>
  <si>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</si>
  <si>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</si>
  <si>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</si>
  <si>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</si>
  <si>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</si>
  <si>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</si>
  <si>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</si>
  <si>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</si>
  <si>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</si>
  <si>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</si>
  <si>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</si>
  <si>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</si>
  <si>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</si>
  <si>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</si>
  <si>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</si>
  <si>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</si>
  <si>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</si>
  <si>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</si>
  <si>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</si>
  <si>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</si>
  <si>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</si>
  <si>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</si>
  <si>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</si>
  <si>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</si>
  <si>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</si>
  <si>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</si>
  <si>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</si>
  <si>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</si>
  <si>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</si>
  <si>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</si>
  <si>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</si>
  <si>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</si>
  <si>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</si>
  <si>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</si>
  <si>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</si>
  <si>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</si>
  <si>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</si>
  <si>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</si>
  <si>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</si>
  <si>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</si>
  <si>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</si>
  <si>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</si>
  <si>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</si>
  <si>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</si>
  <si>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</si>
  <si>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</si>
  <si>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</si>
  <si>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</si>
  <si>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</si>
  <si>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</si>
  <si>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</si>
  <si>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</si>
  <si>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</si>
  <si>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</si>
  <si>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</si>
  <si>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</si>
  <si>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</si>
  <si>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</si>
  <si>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</si>
  <si>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</si>
  <si>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</si>
  <si>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</si>
  <si>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</si>
  <si>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</si>
  <si>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</si>
  <si>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</si>
  <si>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</si>
  <si>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</si>
  <si>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</si>
  <si>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</si>
  <si>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</si>
  <si>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</si>
  <si>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</si>
  <si>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</si>
  <si>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</si>
  <si>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</si>
  <si>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</si>
  <si>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</si>
  <si>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</si>
  <si>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</si>
  <si>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</si>
  <si>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</si>
  <si>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</si>
  <si>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</si>
  <si>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</si>
  <si>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</si>
  <si>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</si>
  <si>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</si>
  <si>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</si>
  <si>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</si>
  <si>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</si>
  <si>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</si>
  <si>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</si>
  <si>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</si>
  <si>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</si>
  <si>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</si>
  <si>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</si>
  <si>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</si>
  <si>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</si>
  <si>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</si>
  <si>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</si>
  <si>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</si>
  <si>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</si>
  <si>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</si>
  <si>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</si>
  <si>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</si>
  <si>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</si>
  <si>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</si>
  <si>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</si>
  <si>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</si>
  <si>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</si>
  <si>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</si>
  <si>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</si>
  <si>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</si>
  <si>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</si>
  <si>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</si>
  <si>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</si>
  <si>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</si>
  <si>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</si>
  <si>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</si>
  <si>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</si>
  <si>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</si>
  <si>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</si>
  <si>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</si>
  <si>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</si>
  <si>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</si>
  <si>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</si>
  <si>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</si>
  <si>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</si>
  <si>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</si>
  <si>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</si>
  <si>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</si>
  <si>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</si>
  <si>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</si>
  <si>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</si>
  <si>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</si>
  <si>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</si>
  <si>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</si>
  <si>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</si>
  <si>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</si>
  <si>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</si>
  <si>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</si>
  <si>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</si>
  <si>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</si>
  <si>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</si>
  <si>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</si>
  <si>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</si>
  <si>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</si>
  <si>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</si>
  <si>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</si>
  <si>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</si>
  <si>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</si>
  <si>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</si>
  <si>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</si>
  <si>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</si>
  <si>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</si>
  <si>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</si>
  <si>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</si>
  <si>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</si>
  <si>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</si>
  <si>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</si>
  <si>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</si>
  <si>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</si>
  <si>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</si>
  <si>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</si>
  <si>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</si>
  <si>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</si>
  <si>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</si>
  <si>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</si>
  <si>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</si>
  <si>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</si>
  <si>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</si>
  <si>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</si>
  <si>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</si>
  <si>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</si>
  <si>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</si>
  <si>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</si>
  <si>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</si>
  <si>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</si>
  <si>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</si>
  <si>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</si>
  <si>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</si>
  <si>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</si>
  <si>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</si>
  <si>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</si>
  <si>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</si>
  <si>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</si>
  <si>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</si>
  <si>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</si>
  <si>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</si>
  <si>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</si>
  <si>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</si>
  <si>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</si>
  <si>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</si>
  <si>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</si>
  <si>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</si>
  <si>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</si>
  <si>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</si>
  <si>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</si>
  <si>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</si>
  <si>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</si>
  <si>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</si>
  <si>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</si>
  <si>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</si>
  <si>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</si>
  <si>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</si>
  <si>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</si>
  <si>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</si>
  <si>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</si>
  <si>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</si>
  <si>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</si>
  <si>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</si>
  <si>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</si>
  <si>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</si>
  <si>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</si>
  <si>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</si>
  <si>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</si>
  <si>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</si>
  <si>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</si>
  <si>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</si>
  <si>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</si>
  <si>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</si>
  <si>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</si>
  <si>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</si>
  <si>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</si>
  <si>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</si>
  <si>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</si>
  <si>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</si>
  <si>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</si>
  <si>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</si>
  <si>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</si>
  <si>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</si>
  <si>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</si>
  <si>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</si>
  <si>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</si>
  <si>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</si>
  <si>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</si>
  <si>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</si>
  <si>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</si>
  <si>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</si>
  <si>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</si>
  <si>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</si>
  <si>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</si>
  <si>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</si>
  <si>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</si>
  <si>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</si>
  <si>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</si>
  <si>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</si>
  <si>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</si>
  <si>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</si>
  <si>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</si>
  <si>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</si>
  <si>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</si>
  <si>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</si>
  <si>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</si>
  <si>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</si>
  <si>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</si>
  <si>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</si>
  <si>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</si>
  <si>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</si>
  <si>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</si>
  <si>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</si>
  <si>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</si>
  <si>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</si>
  <si>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</si>
  <si>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</si>
  <si>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</si>
  <si>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</si>
  <si>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</si>
  <si>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</si>
  <si>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</si>
  <si>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</si>
  <si>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</si>
  <si>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</si>
  <si>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</si>
  <si>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</si>
  <si>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</si>
  <si>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</si>
  <si>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</si>
  <si>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</si>
  <si>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</si>
  <si>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</si>
  <si>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</si>
  <si>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</si>
  <si>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</si>
  <si>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</si>
  <si>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</si>
  <si>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</si>
  <si>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</si>
  <si>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</si>
  <si>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</si>
  <si>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</si>
  <si>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</si>
  <si>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</si>
  <si>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</si>
  <si>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</si>
  <si>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</si>
  <si>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</si>
  <si>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</si>
  <si>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</si>
  <si>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</si>
  <si>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</si>
  <si>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</si>
  <si>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</si>
  <si>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</si>
  <si>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</si>
  <si>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</si>
  <si>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</si>
  <si>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</si>
  <si>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</si>
  <si>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</si>
  <si>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</si>
  <si>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</si>
  <si>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</si>
  <si>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</si>
  <si>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</si>
  <si>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</si>
  <si>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</si>
  <si>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</si>
  <si>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</si>
  <si>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</si>
  <si>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</si>
  <si>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</si>
  <si>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</si>
  <si>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</si>
  <si>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</si>
  <si>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</si>
  <si>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</si>
  <si>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</si>
  <si>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</si>
  <si>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</si>
  <si>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</si>
  <si>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</si>
  <si>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</si>
  <si>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</si>
  <si>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</si>
  <si>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</si>
  <si>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</si>
  <si>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</si>
  <si>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</si>
  <si>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</si>
  <si>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</si>
  <si>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</si>
  <si>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</si>
  <si>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</si>
  <si>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</si>
  <si>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</si>
  <si>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</si>
  <si>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</si>
  <si>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</si>
  <si>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</si>
  <si>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</si>
  <si>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</si>
  <si>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</si>
  <si>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</si>
  <si>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</si>
  <si>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</si>
  <si>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</si>
  <si>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</si>
  <si>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</si>
  <si>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</si>
  <si>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</si>
  <si>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</si>
  <si>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</si>
  <si>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</si>
  <si>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</si>
  <si>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</si>
  <si>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</si>
  <si>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</si>
  <si>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</si>
  <si>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</si>
  <si>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</si>
  <si>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</si>
  <si>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</si>
  <si>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</si>
  <si>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</si>
  <si>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</si>
  <si>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</si>
  <si>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</si>
  <si>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</si>
  <si>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</si>
  <si>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</si>
  <si>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</si>
  <si>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</si>
  <si>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</si>
  <si>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</si>
  <si>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</si>
  <si>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</si>
  <si>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</si>
  <si>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</si>
  <si>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</si>
  <si>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</si>
  <si>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</si>
  <si>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</si>
  <si>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</si>
  <si>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</si>
  <si>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</si>
  <si>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</si>
  <si>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</si>
  <si>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</si>
  <si>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</si>
  <si>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</si>
  <si>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</si>
  <si>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</si>
  <si>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</si>
  <si>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</si>
  <si>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</si>
  <si>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</si>
  <si>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</si>
  <si>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</si>
  <si>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</si>
  <si>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</si>
  <si>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</si>
  <si>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</si>
  <si>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</si>
  <si>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</si>
  <si>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</si>
  <si>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</si>
  <si>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</si>
  <si>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</si>
  <si>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</si>
  <si>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</si>
  <si>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</si>
  <si>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</si>
  <si>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</si>
  <si>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</si>
  <si>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</si>
  <si>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</si>
  <si>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</si>
  <si>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</si>
  <si>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</si>
  <si>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</si>
  <si>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</si>
  <si>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</si>
  <si>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</si>
  <si>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</si>
  <si>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</si>
  <si>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</si>
  <si>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</si>
  <si>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</si>
  <si>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</si>
  <si>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</si>
  <si>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</si>
  <si>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</si>
  <si>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</si>
  <si>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</si>
  <si>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</si>
  <si>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</si>
  <si>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</si>
  <si>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</si>
  <si>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</si>
  <si>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</si>
  <si>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</si>
  <si>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</si>
  <si>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</si>
  <si>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</si>
  <si>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</si>
  <si>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</si>
  <si>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</si>
  <si>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</si>
  <si>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</si>
  <si>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</si>
  <si>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</si>
  <si>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</si>
  <si>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</si>
  <si>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</si>
  <si>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</si>
  <si>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</si>
  <si>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</si>
  <si>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</si>
  <si>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</si>
  <si>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</si>
  <si>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</si>
  <si>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</si>
  <si>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</si>
  <si>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</si>
  <si>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</si>
  <si>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</si>
  <si>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</si>
  <si>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</si>
  <si>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</si>
  <si>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</si>
  <si>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</si>
  <si>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</si>
  <si>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</si>
  <si>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</si>
  <si>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</si>
  <si>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</si>
  <si>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</si>
  <si>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</si>
  <si>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</si>
  <si>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</si>
  <si>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</si>
  <si>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</si>
  <si>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</si>
  <si>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</si>
  <si>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</si>
  <si>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</si>
  <si>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</si>
  <si>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</si>
  <si>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</si>
  <si>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</si>
  <si>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</si>
  <si>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</si>
  <si>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</si>
  <si>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</si>
  <si>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</si>
  <si>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</si>
  <si>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</si>
  <si>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</si>
  <si>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</si>
  <si>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</si>
  <si>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</si>
  <si>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</si>
  <si>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</si>
  <si>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</si>
  <si>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</si>
  <si>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</si>
  <si>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</si>
  <si>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</si>
  <si>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</si>
  <si>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</si>
  <si>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</si>
  <si>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</si>
  <si>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</si>
  <si>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</si>
  <si>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</si>
  <si>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</si>
  <si>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</si>
  <si>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</si>
  <si>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</si>
  <si>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</si>
  <si>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</si>
  <si>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</si>
  <si>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</si>
  <si>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</si>
  <si>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</si>
  <si>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</si>
  <si>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</si>
  <si>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</si>
  <si>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</si>
  <si>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</si>
  <si>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</si>
  <si>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</si>
  <si>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</si>
  <si>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</si>
  <si>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</si>
  <si>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</si>
  <si>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</si>
  <si>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</si>
  <si>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</si>
  <si>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</si>
  <si>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</si>
  <si>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</si>
  <si>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</si>
  <si>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</si>
  <si>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</si>
  <si>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</si>
  <si>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</si>
  <si>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</si>
  <si>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</si>
  <si>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</si>
  <si>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</si>
  <si>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</si>
  <si>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</si>
  <si>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</si>
  <si>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</si>
  <si>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</si>
  <si>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</si>
  <si>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</si>
  <si>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</si>
  <si>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</si>
  <si>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</si>
  <si>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</si>
  <si>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</si>
  <si>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</si>
  <si>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</si>
  <si>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</si>
  <si>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</si>
  <si>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</si>
  <si>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</si>
  <si>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</si>
  <si>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</si>
  <si>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</si>
  <si>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</si>
  <si>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</si>
  <si>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</si>
  <si>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</si>
  <si>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</si>
  <si>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</si>
  <si>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</si>
  <si>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</si>
  <si>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</si>
  <si>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</si>
  <si>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</si>
  <si>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</si>
  <si>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</si>
  <si>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</si>
  <si>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</si>
  <si>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</si>
  <si>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</si>
  <si>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</si>
  <si>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</si>
  <si>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</si>
  <si>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</si>
  <si>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</si>
  <si>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</si>
  <si>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</si>
  <si>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</si>
  <si>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</si>
  <si>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</si>
  <si>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</si>
  <si>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</si>
  <si>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</si>
  <si>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</si>
  <si>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</si>
  <si>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</si>
  <si>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</si>
  <si>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</si>
  <si>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</si>
  <si>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</si>
  <si>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</si>
  <si>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</si>
  <si>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</si>
  <si>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</si>
  <si>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</si>
  <si>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</si>
  <si>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</si>
  <si>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</si>
  <si>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</si>
  <si>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</si>
  <si>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</si>
  <si>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</si>
  <si>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</si>
  <si>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</si>
  <si>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</si>
  <si>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</si>
  <si>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</si>
  <si>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</si>
  <si>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</si>
  <si>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</si>
  <si>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</si>
  <si>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</si>
  <si>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</si>
  <si>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</si>
  <si>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</si>
  <si>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</si>
  <si>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</si>
  <si>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</si>
  <si>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</si>
  <si>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</si>
  <si>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</si>
  <si>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</si>
  <si>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</si>
  <si>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</si>
  <si>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</si>
  <si>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</si>
  <si>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</si>
  <si>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</si>
  <si>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</si>
  <si>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</si>
  <si>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</si>
  <si>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</si>
  <si>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</si>
  <si>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</si>
  <si>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</si>
  <si>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</si>
  <si>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</si>
  <si>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</si>
  <si>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</si>
  <si>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</si>
  <si>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</si>
  <si>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</si>
  <si>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</si>
  <si>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</si>
  <si>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</si>
  <si>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</si>
  <si>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</si>
  <si>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</si>
  <si>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</si>
  <si>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</si>
  <si>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</si>
  <si>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</si>
  <si>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</si>
  <si>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</si>
  <si>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</si>
  <si>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</si>
  <si>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</si>
  <si>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</si>
  <si>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</si>
  <si>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</si>
  <si>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</si>
  <si>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</si>
  <si>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</si>
  <si>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</si>
  <si>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</si>
  <si>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</si>
  <si>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</si>
  <si>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</si>
  <si>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</si>
  <si>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</si>
  <si>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</si>
  <si>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</si>
  <si>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</si>
  <si>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</si>
  <si>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</si>
  <si>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</si>
  <si>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</si>
  <si>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</si>
  <si>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</si>
  <si>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</si>
  <si>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</si>
  <si>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</si>
  <si>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</si>
  <si>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</si>
  <si>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</si>
  <si>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</si>
  <si>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</si>
  <si>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</si>
  <si>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</si>
  <si>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</si>
  <si>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</si>
  <si>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</si>
  <si>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</si>
  <si>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</si>
  <si>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</si>
  <si>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</si>
  <si>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</si>
  <si>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</si>
  <si>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</si>
  <si>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</si>
  <si>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</si>
  <si>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</si>
  <si>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</si>
  <si>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</si>
  <si>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</si>
  <si>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</si>
  <si>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</si>
  <si>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</si>
  <si>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</si>
  <si>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</si>
  <si>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</si>
  <si>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</si>
  <si>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</si>
  <si>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</si>
  <si>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</si>
  <si>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</si>
  <si>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</si>
  <si>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</si>
  <si>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</si>
  <si>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</si>
  <si>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</si>
  <si>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</si>
  <si>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</si>
  <si>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</si>
  <si>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</si>
  <si>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</si>
  <si>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</si>
  <si>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</si>
  <si>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</si>
  <si>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</si>
  <si>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</si>
  <si>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</si>
  <si>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</si>
  <si>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</si>
  <si>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</si>
  <si>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</si>
  <si>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</si>
  <si>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</si>
  <si>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</si>
  <si>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</si>
  <si>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</si>
  <si>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</si>
  <si>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</si>
  <si>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</si>
  <si>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</si>
  <si>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</si>
  <si>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</si>
  <si>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</si>
  <si>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</si>
  <si>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</si>
  <si>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</si>
  <si>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</si>
  <si>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</si>
  <si>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</si>
  <si>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</si>
  <si>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</si>
  <si>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</si>
  <si>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</si>
  <si>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</si>
  <si>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</si>
  <si>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</si>
  <si>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</si>
  <si>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</si>
  <si>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</si>
  <si>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</si>
  <si>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</si>
  <si>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</si>
  <si>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</si>
  <si>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</si>
  <si>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</si>
  <si>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</si>
  <si>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</si>
  <si>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</si>
  <si>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</si>
  <si>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</si>
  <si>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</si>
  <si>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</si>
  <si>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</si>
  <si>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</si>
  <si>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</si>
  <si>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</si>
  <si>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</si>
  <si>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</si>
  <si>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</si>
  <si>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</si>
  <si>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</si>
  <si>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</si>
  <si>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</si>
  <si>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</si>
  <si>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</si>
  <si>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</si>
  <si>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</si>
  <si>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</si>
  <si>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</si>
  <si>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</si>
  <si>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</si>
  <si>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</si>
  <si>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</si>
  <si>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</si>
  <si>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</si>
  <si>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</si>
  <si>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</si>
  <si>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</si>
  <si>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</si>
  <si>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</si>
  <si>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</si>
  <si>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</si>
  <si>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</si>
  <si>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</si>
  <si>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</si>
  <si>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</si>
  <si>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</si>
  <si>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</si>
  <si>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</si>
  <si>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</si>
  <si>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</si>
  <si>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</si>
  <si>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</si>
  <si>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</si>
  <si>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</si>
  <si>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</si>
  <si>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</si>
  <si>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</si>
  <si>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</si>
  <si>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</si>
  <si>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</si>
  <si>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</si>
  <si>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</si>
  <si>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</si>
  <si>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</si>
  <si>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</si>
  <si>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</si>
  <si>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</si>
  <si>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</si>
  <si>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</si>
  <si>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</si>
  <si>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</si>
  <si>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</si>
  <si>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</si>
  <si>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</si>
  <si>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</si>
  <si>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</si>
  <si>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</si>
  <si>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</si>
  <si>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</si>
  <si>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</si>
  <si>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</si>
  <si>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</si>
  <si>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</si>
  <si>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</si>
  <si>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</si>
  <si>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</si>
  <si>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</si>
  <si>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</si>
  <si>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</si>
  <si>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</si>
  <si>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</si>
  <si>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</si>
  <si>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</si>
  <si>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</si>
  <si>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</si>
  <si>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</si>
  <si>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</si>
  <si>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</si>
  <si>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</si>
  <si>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</si>
  <si>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</si>
  <si>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</si>
  <si>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</si>
  <si>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</si>
  <si>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</si>
  <si>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</si>
  <si>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</si>
  <si>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</si>
  <si>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</si>
  <si>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</si>
  <si>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</si>
  <si>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</si>
  <si>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</si>
  <si>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</si>
  <si>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</si>
  <si>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</si>
  <si>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</si>
  <si>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</si>
  <si>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</si>
  <si>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</si>
  <si>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</si>
  <si>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</si>
  <si>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</si>
  <si>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</si>
  <si>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</si>
  <si>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</si>
  <si>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</si>
  <si>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</si>
  <si>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</si>
  <si>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</si>
  <si>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</si>
  <si>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</si>
  <si>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</si>
  <si>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</si>
  <si>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</si>
  <si>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</si>
  <si>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</si>
  <si>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</si>
  <si>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</si>
  <si>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</si>
  <si>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</si>
  <si>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</si>
  <si>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</si>
  <si>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</si>
  <si>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</si>
  <si>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</si>
  <si>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</si>
  <si>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</si>
  <si>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</si>
  <si>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</si>
  <si>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</si>
  <si>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</si>
  <si>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</si>
  <si>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</si>
  <si>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</si>
  <si>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</si>
  <si>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</si>
  <si>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</si>
  <si>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</si>
  <si>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</si>
  <si>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</si>
  <si>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</si>
  <si>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</si>
  <si>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</si>
  <si>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</si>
  <si>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</si>
  <si>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</si>
  <si>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</si>
  <si>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</si>
  <si>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</si>
  <si>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</si>
  <si>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</si>
  <si>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</si>
  <si>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</si>
  <si>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</si>
  <si>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</si>
  <si>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</si>
  <si>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</si>
  <si>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</si>
  <si>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</si>
  <si>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</si>
  <si>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</si>
  <si>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</si>
  <si>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</si>
  <si>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</si>
  <si>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</si>
  <si>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</si>
  <si>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</si>
  <si>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</si>
  <si>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</si>
  <si>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</si>
  <si>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</si>
  <si>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</si>
  <si>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</si>
  <si>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</si>
  <si>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</si>
  <si>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</si>
  <si>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</si>
  <si>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</si>
  <si>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</si>
  <si>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</si>
  <si>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</si>
  <si>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</si>
  <si>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</si>
  <si>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</si>
  <si>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</si>
  <si>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</si>
  <si>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</si>
  <si>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</si>
  <si>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</si>
  <si>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</si>
  <si>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</si>
  <si>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</si>
  <si>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</si>
  <si>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</si>
  <si>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</si>
  <si>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</si>
  <si>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</si>
  <si>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</si>
  <si>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</si>
  <si>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</si>
  <si>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</si>
  <si>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</si>
  <si>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</si>
  <si>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</si>
  <si>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</si>
  <si>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</si>
  <si>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</si>
  <si>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</si>
  <si>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</si>
  <si>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</si>
  <si>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</si>
  <si>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</si>
  <si>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</si>
  <si>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</si>
  <si>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</si>
  <si>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</si>
  <si>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</si>
  <si>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</si>
  <si>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</si>
  <si>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</si>
  <si>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</si>
  <si>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</si>
  <si>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</si>
  <si>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</si>
  <si>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</si>
  <si>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</si>
  <si>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</si>
  <si>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</si>
  <si>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</si>
  <si>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</si>
  <si>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</si>
  <si>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</si>
  <si>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</si>
  <si>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</si>
  <si>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</si>
  <si>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</si>
  <si>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</si>
  <si>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</si>
  <si>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</si>
  <si>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</si>
  <si>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</si>
  <si>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</si>
  <si>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</si>
  <si>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</si>
  <si>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</si>
  <si>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</si>
  <si>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</si>
  <si>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</si>
  <si>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</si>
  <si>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</si>
  <si>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</si>
  <si>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</si>
  <si>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</si>
  <si>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</si>
  <si>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</si>
  <si>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</si>
  <si>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</si>
  <si>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</si>
  <si>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</si>
  <si>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</si>
  <si>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</si>
  <si>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</si>
  <si>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</si>
  <si>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</si>
  <si>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</si>
  <si>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</si>
  <si>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</si>
  <si>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</si>
  <si>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</si>
  <si>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</si>
  <si>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</si>
  <si>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</si>
  <si>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</si>
  <si>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</si>
  <si>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</si>
  <si>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</si>
  <si>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</si>
  <si>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</si>
  <si>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</si>
  <si>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</si>
  <si>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</si>
  <si>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</si>
  <si>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</si>
  <si>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</si>
  <si>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</si>
  <si>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</si>
  <si>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</si>
  <si>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</si>
  <si>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</si>
  <si>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</si>
  <si>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</si>
  <si>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</si>
  <si>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</si>
  <si>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</si>
  <si>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</si>
  <si>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</si>
  <si>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</si>
  <si>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</si>
  <si>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</si>
  <si>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</si>
  <si>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</si>
  <si>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</si>
  <si>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</si>
  <si>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</si>
  <si>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</si>
  <si>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</si>
  <si>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</si>
  <si>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</si>
  <si>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</si>
  <si>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</si>
  <si>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</si>
  <si>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</si>
  <si>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</si>
  <si>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</si>
  <si>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</si>
  <si>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</si>
  <si>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</si>
  <si>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</si>
  <si>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</si>
  <si>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</si>
  <si>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</si>
  <si>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</si>
  <si>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</si>
  <si>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</si>
  <si>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</si>
  <si>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</si>
  <si>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</si>
  <si>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</si>
  <si>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</si>
  <si>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</si>
  <si>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</si>
  <si>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</si>
  <si>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</si>
  <si>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</si>
  <si>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</si>
  <si>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</si>
  <si>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</si>
  <si>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</si>
  <si>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</si>
  <si>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</si>
  <si>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</si>
  <si>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</si>
  <si>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</si>
  <si>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</si>
  <si>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</si>
  <si>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</si>
  <si>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</si>
  <si>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</si>
  <si>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</si>
  <si>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</si>
  <si>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</si>
  <si>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</si>
  <si>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</si>
  <si>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</si>
  <si>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</si>
  <si>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</si>
  <si>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</si>
  <si>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</si>
  <si>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</si>
  <si>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</si>
  <si>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</si>
  <si>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</si>
  <si>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</si>
  <si>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</si>
  <si>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</si>
  <si>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</si>
  <si>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</si>
  <si>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</si>
  <si>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</si>
  <si>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</si>
  <si>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</si>
  <si>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</si>
  <si>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</si>
  <si>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</si>
  <si>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</si>
  <si>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</si>
  <si>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</si>
  <si>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</si>
  <si>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</si>
  <si>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</si>
  <si>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</si>
  <si>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</si>
  <si>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</si>
  <si>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</si>
  <si>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</si>
  <si>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</si>
  <si>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</si>
  <si>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</si>
  <si>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</si>
  <si>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</si>
  <si>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</si>
  <si>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</si>
  <si>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</si>
  <si>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</si>
  <si>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</si>
  <si>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</si>
  <si>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</si>
  <si>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</si>
  <si>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</si>
  <si>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</si>
  <si>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</si>
  <si>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</si>
  <si>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</si>
  <si>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</si>
  <si>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</si>
  <si>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</si>
  <si>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</si>
  <si>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</si>
  <si>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</si>
  <si>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</si>
  <si>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</si>
  <si>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</si>
  <si>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</si>
  <si>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</si>
  <si>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</si>
  <si>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</si>
  <si>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</si>
  <si>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</si>
  <si>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</si>
  <si>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</si>
  <si>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</si>
  <si>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</si>
  <si>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</si>
  <si>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</si>
  <si>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</si>
  <si>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</si>
  <si>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</si>
  <si>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</si>
  <si>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</si>
  <si>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</si>
  <si>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</si>
  <si>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</si>
  <si>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</si>
  <si>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</si>
  <si>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</si>
  <si>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</si>
  <si>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</si>
  <si>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</si>
  <si>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</si>
  <si>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</si>
  <si>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</si>
  <si>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</si>
  <si>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</si>
  <si>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</si>
  <si>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</si>
  <si>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</si>
  <si>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</si>
  <si>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</si>
  <si>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</si>
  <si>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</si>
  <si>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</si>
  <si>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</si>
  <si>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</si>
  <si>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</si>
  <si>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</si>
  <si>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</si>
  <si>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</si>
  <si>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</si>
  <si>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</si>
  <si>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</si>
  <si>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</si>
  <si>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</si>
  <si>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</si>
  <si>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</si>
  <si>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</si>
  <si>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</si>
  <si>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</si>
  <si>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</si>
  <si>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</si>
  <si>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</si>
  <si>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</si>
  <si>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</si>
  <si>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</si>
  <si>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</si>
  <si>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</si>
  <si>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</si>
  <si>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</si>
  <si>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</si>
  <si>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</si>
  <si>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</si>
  <si>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</si>
  <si>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</si>
  <si>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</si>
  <si>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</si>
  <si>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</si>
  <si>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</si>
  <si>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</si>
  <si>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</si>
  <si>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</si>
  <si>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</si>
  <si>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</si>
  <si>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</si>
  <si>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</si>
  <si>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</si>
  <si>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</si>
  <si>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</si>
  <si>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</si>
  <si>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</si>
  <si>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</si>
  <si>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</si>
  <si>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</si>
  <si>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</si>
  <si>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</si>
  <si>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</si>
  <si>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</si>
  <si>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</si>
  <si>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</si>
  <si>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</si>
  <si>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</si>
  <si>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</si>
  <si>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</si>
  <si>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</si>
  <si>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</si>
  <si>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</si>
  <si>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</si>
  <si>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</si>
  <si>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</si>
  <si>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</si>
  <si>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</si>
  <si>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</si>
  <si>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</si>
  <si>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</si>
  <si>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</si>
  <si>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</si>
  <si>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</si>
  <si>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</si>
  <si>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</si>
  <si>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</si>
  <si>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</si>
  <si>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</si>
  <si>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</si>
  <si>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</si>
  <si>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</si>
  <si>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</si>
  <si>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</si>
  <si>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</si>
  <si>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</si>
  <si>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</si>
  <si>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</si>
  <si>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</si>
  <si>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</si>
  <si>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</si>
  <si>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</si>
  <si>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</si>
  <si>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</si>
  <si>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</si>
  <si>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</si>
  <si>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</si>
  <si>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</si>
  <si>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</si>
  <si>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</si>
  <si>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</si>
  <si>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</si>
  <si>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</si>
  <si>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</si>
  <si>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</si>
  <si>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</si>
  <si>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</si>
  <si>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</si>
  <si>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</si>
  <si>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</si>
  <si>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</si>
  <si>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</si>
  <si>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</si>
  <si>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</si>
  <si>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</si>
  <si>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</si>
  <si>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</si>
  <si>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</si>
  <si>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</si>
  <si>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</si>
  <si>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</si>
  <si>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</si>
  <si>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</si>
  <si>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</si>
  <si>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</si>
  <si>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</si>
  <si>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</si>
  <si>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</si>
  <si>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</si>
  <si>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</si>
  <si>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</si>
  <si>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</si>
  <si>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</si>
  <si>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</si>
  <si>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</si>
  <si>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</si>
  <si>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</si>
  <si>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</si>
  <si>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</si>
  <si>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</si>
  <si>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</si>
  <si>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</si>
  <si>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</si>
  <si>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</si>
  <si>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</si>
  <si>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</si>
  <si>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</si>
  <si>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</si>
  <si>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</si>
  <si>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</si>
  <si>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</si>
  <si>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</si>
  <si>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</si>
  <si>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</si>
  <si>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</si>
  <si>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</si>
  <si>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</si>
  <si>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</si>
  <si>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</si>
  <si>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</si>
  <si>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</si>
  <si>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</si>
  <si>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</si>
  <si>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</si>
  <si>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</si>
  <si>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</si>
  <si>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</si>
  <si>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</si>
  <si>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</si>
  <si>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</si>
  <si>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</si>
  <si>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</si>
  <si>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</si>
  <si>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</si>
  <si>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</si>
  <si>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</si>
  <si>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</si>
  <si>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</si>
  <si>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</si>
  <si>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</si>
  <si>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</si>
  <si>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</si>
  <si>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</si>
  <si>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</si>
  <si>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</si>
  <si>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</si>
  <si>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</si>
  <si>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</si>
  <si>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</si>
  <si>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</si>
  <si>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</si>
  <si>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</si>
  <si>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</si>
  <si>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</si>
  <si>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</si>
  <si>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</si>
  <si>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</si>
  <si>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</si>
  <si>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</si>
  <si>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</si>
  <si>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</si>
  <si>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</si>
  <si>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</si>
  <si>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</si>
  <si>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</si>
  <si>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</si>
  <si>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</si>
  <si>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</si>
  <si>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</si>
  <si>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</si>
  <si>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</si>
  <si>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</si>
  <si>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</si>
  <si>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</si>
  <si>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</si>
  <si>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</si>
  <si>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</si>
  <si>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</si>
  <si>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</si>
  <si>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</si>
  <si>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</si>
  <si>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</si>
  <si>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</si>
  <si>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</si>
  <si>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</si>
  <si>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</si>
  <si>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</si>
  <si>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</si>
  <si>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</si>
  <si>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</si>
  <si>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</si>
  <si>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</si>
  <si>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</si>
  <si>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</si>
  <si>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</si>
  <si>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</si>
  <si>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</si>
  <si>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</si>
  <si>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</si>
  <si>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</si>
  <si>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</si>
  <si>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</si>
  <si>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</si>
  <si>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</si>
  <si>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</si>
  <si>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</si>
  <si>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</si>
  <si>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</si>
  <si>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</si>
  <si>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</si>
  <si>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</si>
  <si>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</si>
  <si>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</si>
  <si>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</si>
  <si>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</si>
  <si>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</si>
  <si>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</si>
  <si>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</si>
  <si>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</si>
  <si>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</si>
  <si>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</si>
  <si>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</si>
  <si>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</si>
  <si>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</si>
  <si>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</si>
  <si>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</si>
  <si>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</si>
  <si>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</si>
  <si>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</si>
  <si>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</si>
  <si>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</si>
  <si>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</si>
  <si>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</si>
  <si>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</si>
  <si>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</si>
  <si>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</si>
  <si>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</si>
  <si>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</si>
  <si>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</si>
  <si>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</si>
  <si>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</si>
  <si>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</si>
  <si>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</si>
  <si>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</si>
  <si>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</si>
  <si>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</si>
  <si>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</si>
  <si>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</si>
  <si>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</si>
  <si>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</si>
  <si>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</si>
  <si>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</si>
  <si>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</si>
  <si>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</si>
  <si>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</si>
  <si>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</si>
  <si>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</si>
  <si>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</si>
  <si>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</si>
  <si>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</si>
  <si>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</si>
  <si>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</si>
  <si>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</si>
  <si>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</si>
  <si>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</si>
  <si>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</si>
  <si>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</si>
  <si>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</si>
  <si>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</si>
  <si>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</si>
  <si>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</si>
  <si>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</si>
  <si>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</si>
  <si>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</si>
  <si>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</si>
  <si>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</si>
  <si>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</si>
  <si>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</si>
  <si>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</si>
  <si>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</si>
  <si>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</si>
  <si>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</si>
  <si>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</si>
  <si>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</si>
  <si>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</si>
  <si>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</si>
  <si>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</si>
  <si>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</si>
  <si>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</si>
  <si>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</si>
  <si>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</si>
  <si>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</si>
  <si>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</si>
  <si>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</si>
  <si>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</si>
  <si>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</si>
  <si>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</si>
  <si>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</si>
  <si>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</si>
  <si>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</si>
  <si>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</si>
  <si>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</si>
  <si>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</si>
  <si>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</si>
  <si>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</si>
  <si>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</si>
  <si>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</si>
  <si>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</si>
  <si>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</si>
  <si>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</si>
  <si>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</si>
  <si>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</si>
  <si>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</si>
  <si>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</si>
  <si>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</si>
  <si>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</si>
  <si>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</si>
  <si>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</si>
  <si>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</si>
  <si>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</si>
  <si>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</si>
  <si>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</si>
  <si>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</si>
  <si>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</si>
  <si>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</si>
  <si>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</si>
  <si>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</si>
  <si>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</si>
  <si>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</si>
  <si>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</si>
  <si>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</si>
  <si>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</si>
  <si>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</si>
  <si>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</si>
  <si>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</si>
  <si>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</si>
  <si>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</si>
  <si>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</si>
  <si>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</si>
  <si>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</si>
  <si>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</si>
  <si>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</si>
  <si>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</si>
  <si>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</si>
  <si>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</si>
  <si>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</si>
  <si>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</si>
  <si>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</si>
  <si>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</si>
  <si>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</si>
  <si>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</si>
  <si>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</si>
  <si>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</si>
  <si>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</si>
  <si>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</si>
  <si>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</si>
  <si>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</si>
  <si>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</si>
  <si>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</si>
  <si>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</si>
  <si>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</si>
  <si>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</si>
  <si>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</si>
  <si>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</si>
  <si>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</si>
  <si>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</si>
  <si>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</si>
  <si>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</si>
  <si>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</si>
  <si>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</si>
  <si>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</si>
  <si>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</si>
  <si>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</si>
  <si>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</si>
  <si>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</si>
  <si>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</si>
  <si>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</si>
  <si>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</si>
  <si>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</si>
  <si>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</si>
  <si>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</si>
  <si>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</si>
  <si>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</si>
  <si>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</si>
  <si>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</si>
  <si>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</si>
  <si>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</si>
  <si>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</si>
  <si>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</si>
  <si>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</si>
  <si>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</si>
  <si>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</si>
  <si>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</si>
  <si>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</si>
  <si>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</si>
  <si>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</si>
  <si>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</si>
  <si>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</si>
  <si>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</si>
  <si>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</si>
  <si>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</si>
  <si>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</si>
  <si>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</si>
  <si>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</si>
  <si>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</si>
  <si>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</si>
  <si>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</si>
  <si>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</si>
  <si>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</si>
  <si>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</si>
  <si>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</si>
  <si>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</si>
  <si>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</si>
  <si>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</si>
  <si>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</si>
  <si>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</si>
  <si>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</si>
  <si>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</si>
  <si>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</si>
  <si>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</si>
  <si>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</si>
  <si>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</si>
  <si>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</si>
  <si>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</si>
  <si>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</si>
  <si>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</si>
  <si>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</si>
  <si>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</si>
  <si>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</si>
  <si>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</si>
  <si>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</si>
  <si>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</si>
  <si>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</si>
  <si>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</si>
  <si>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</si>
  <si>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</si>
  <si>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</si>
  <si>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</si>
  <si>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</si>
  <si>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</si>
  <si>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</si>
  <si>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</si>
  <si>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</si>
  <si>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</si>
  <si>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</si>
  <si>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</si>
  <si>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</si>
  <si>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</si>
  <si>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</si>
  <si>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</si>
  <si>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</si>
  <si>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</si>
  <si>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</si>
  <si>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</si>
  <si>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</si>
  <si>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</si>
  <si>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</si>
  <si>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</si>
  <si>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</si>
  <si>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</si>
  <si>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</si>
  <si>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</si>
  <si>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</si>
  <si>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</si>
  <si>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</si>
  <si>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</si>
  <si>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</si>
  <si>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</si>
  <si>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</si>
  <si>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</si>
  <si>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</si>
  <si>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</si>
  <si>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</si>
  <si>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</si>
  <si>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</si>
  <si>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</si>
  <si>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</si>
  <si>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</si>
  <si>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</si>
  <si>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</si>
  <si>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</si>
  <si>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</si>
  <si>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</si>
  <si>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</si>
  <si>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</si>
  <si>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</si>
  <si>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</si>
  <si>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</si>
  <si>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</si>
  <si>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</si>
  <si>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</si>
  <si>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</si>
  <si>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</si>
  <si>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</si>
  <si>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</si>
  <si>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</si>
  <si>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</si>
  <si>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</si>
  <si>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</si>
  <si>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</si>
  <si>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</si>
  <si>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</si>
  <si>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</si>
  <si>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</si>
  <si>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</si>
  <si>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</si>
  <si>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</si>
  <si>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</si>
  <si>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</si>
  <si>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</si>
  <si>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</si>
  <si>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</si>
  <si>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</si>
  <si>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</si>
  <si>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</si>
  <si>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</si>
  <si>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</si>
  <si>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</si>
  <si>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</si>
  <si>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</si>
  <si>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</si>
  <si>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</si>
  <si>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</si>
  <si>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</si>
  <si>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</si>
  <si>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</si>
  <si>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</si>
  <si>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</si>
  <si>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</si>
  <si>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</si>
  <si>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</si>
  <si>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</si>
  <si>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</si>
  <si>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</si>
  <si>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</si>
  <si>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</si>
  <si>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</si>
  <si>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</si>
  <si>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</si>
  <si>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</si>
  <si>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</si>
  <si>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</si>
  <si>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</si>
  <si>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</si>
  <si>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</si>
  <si>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</si>
  <si>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</si>
  <si>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</si>
  <si>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</si>
  <si>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</si>
  <si>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</si>
  <si>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</si>
  <si>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</si>
  <si>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</si>
  <si>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</si>
  <si>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</si>
  <si>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</si>
  <si>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</si>
  <si>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</si>
  <si>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</si>
  <si>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</si>
  <si>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</si>
  <si>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</si>
  <si>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</si>
  <si>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</si>
  <si>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</si>
  <si>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</si>
  <si>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</si>
  <si>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</si>
  <si>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</si>
  <si>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</si>
  <si>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</si>
  <si>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</si>
  <si>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</si>
  <si>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</si>
  <si>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</si>
  <si>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</si>
  <si>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</si>
  <si>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</si>
  <si>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</si>
  <si>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</si>
  <si>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</si>
  <si>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</si>
  <si>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</si>
  <si>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</si>
  <si>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</si>
  <si>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</si>
  <si>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</si>
  <si>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</si>
  <si>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</si>
  <si>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</si>
  <si>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</si>
  <si>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</si>
  <si>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</si>
  <si>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</si>
  <si>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</si>
  <si>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</si>
  <si>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</si>
  <si>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</si>
  <si>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</si>
  <si>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</si>
  <si>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</si>
  <si>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</si>
  <si>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</si>
  <si>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</si>
  <si>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</si>
  <si>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</si>
  <si>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</si>
  <si>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</si>
  <si>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</si>
  <si>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</si>
  <si>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</si>
  <si>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</si>
  <si>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</si>
  <si>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</si>
  <si>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</si>
  <si>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</si>
  <si>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</si>
  <si>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</si>
  <si>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</si>
  <si>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</si>
  <si>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</si>
  <si>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</si>
  <si>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</si>
  <si>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</si>
  <si>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</si>
  <si>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</si>
  <si>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</si>
  <si>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</si>
  <si>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</si>
  <si>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</si>
  <si>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</si>
  <si>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</si>
  <si>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</si>
  <si>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</si>
  <si>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</si>
  <si>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</si>
  <si>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</si>
  <si>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</si>
  <si>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</si>
  <si>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</si>
  <si>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</si>
  <si>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</si>
  <si>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</si>
  <si>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</si>
  <si>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</si>
  <si>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</si>
  <si>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</si>
  <si>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</si>
  <si>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</si>
  <si>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</si>
  <si>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</si>
  <si>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</si>
  <si>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</si>
  <si>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</si>
  <si>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</si>
  <si>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</si>
  <si>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</si>
  <si>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</si>
  <si>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</si>
  <si>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</si>
  <si>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</si>
  <si>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</si>
  <si>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</si>
  <si>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</si>
  <si>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</si>
  <si>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</si>
  <si>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</si>
  <si>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</si>
  <si>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</si>
  <si>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</si>
  <si>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</si>
  <si>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</si>
  <si>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</si>
  <si>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</si>
  <si>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</si>
  <si>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</si>
  <si>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</si>
  <si>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</si>
  <si>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</si>
  <si>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</si>
  <si>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</si>
  <si>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</si>
  <si>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</si>
  <si>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</si>
  <si>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</si>
  <si>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</si>
  <si>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</si>
  <si>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</si>
  <si>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</si>
  <si>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</si>
  <si>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</si>
  <si>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</si>
  <si>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</si>
  <si>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</si>
  <si>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</si>
  <si>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</si>
  <si>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</si>
  <si>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</si>
  <si>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</si>
  <si>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</si>
  <si>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</si>
  <si>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</si>
  <si>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</si>
  <si>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</si>
  <si>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</si>
  <si>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</si>
  <si>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</si>
  <si>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</si>
  <si>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</si>
  <si>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</si>
  <si>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</si>
  <si>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</si>
  <si>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</si>
  <si>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</si>
  <si>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</si>
  <si>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</si>
  <si>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</si>
  <si>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</si>
  <si>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</si>
  <si>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</si>
  <si>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</si>
  <si>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</si>
  <si>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</si>
  <si>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</si>
  <si>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</si>
  <si>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</si>
  <si>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</si>
  <si>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</si>
  <si>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</si>
  <si>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</si>
  <si>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</si>
  <si>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</si>
  <si>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</si>
  <si>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</si>
  <si>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</si>
  <si>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</si>
  <si>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</si>
  <si>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</si>
  <si>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</si>
  <si>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</si>
  <si>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</si>
  <si>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</si>
  <si>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</si>
  <si>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</si>
  <si>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</si>
  <si>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</si>
  <si>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</si>
  <si>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</si>
  <si>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</si>
  <si>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</si>
  <si>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</si>
  <si>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</si>
  <si>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</si>
  <si>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</si>
  <si>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</si>
  <si>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</si>
  <si>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</si>
  <si>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</si>
  <si>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</si>
  <si>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</si>
  <si>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</si>
  <si>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</si>
  <si>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</si>
  <si>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</si>
  <si>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</si>
  <si>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</si>
  <si>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</si>
  <si>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</si>
  <si>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</si>
  <si>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</si>
  <si>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</si>
  <si>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</si>
  <si>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</si>
  <si>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</si>
  <si>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</si>
  <si>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</si>
  <si>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</si>
  <si>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</si>
  <si>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</si>
  <si>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</si>
  <si>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</si>
  <si>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</si>
  <si>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</si>
  <si>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</si>
  <si>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</si>
  <si>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</si>
  <si>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</si>
  <si>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</si>
  <si>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</si>
  <si>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</si>
  <si>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</si>
  <si>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</si>
  <si>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</si>
  <si>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</si>
  <si>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</si>
  <si>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</si>
  <si>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</si>
  <si>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</si>
  <si>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</si>
  <si>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</si>
  <si>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</si>
  <si>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</si>
  <si>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</si>
  <si>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</si>
  <si>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</si>
  <si>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</si>
  <si>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</si>
  <si>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</si>
  <si>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</si>
  <si>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</si>
  <si>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</si>
  <si>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</si>
  <si>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</si>
  <si>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</si>
  <si>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</si>
  <si>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</si>
  <si>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</si>
  <si>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</si>
  <si>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</si>
  <si>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</si>
  <si>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</si>
  <si>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</si>
  <si>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</si>
  <si>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</si>
  <si>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</si>
  <si>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</si>
  <si>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</si>
  <si>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</si>
  <si>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</si>
  <si>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</si>
  <si>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</si>
  <si>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</si>
  <si>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</si>
  <si>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</si>
  <si>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</si>
  <si>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</si>
  <si>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</si>
  <si>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</si>
  <si>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</si>
  <si>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</si>
  <si>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</si>
  <si>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</si>
  <si>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</si>
  <si>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</si>
  <si>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</si>
  <si>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</si>
  <si>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</si>
  <si>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</si>
  <si>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</si>
  <si>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</si>
  <si>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</si>
  <si>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</si>
  <si>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</si>
  <si>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</si>
  <si>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</si>
  <si>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</si>
  <si>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</si>
  <si>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</si>
  <si>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</si>
  <si>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</si>
  <si>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</si>
  <si>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</si>
  <si>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</si>
  <si>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</si>
  <si>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</si>
  <si>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</si>
  <si>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</si>
  <si>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</si>
  <si>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</si>
  <si>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</si>
  <si>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</si>
  <si>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</si>
  <si>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</si>
  <si>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</si>
  <si>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</si>
  <si>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</si>
  <si>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</si>
  <si>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</si>
  <si>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</si>
  <si>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</si>
  <si>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</si>
  <si>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</si>
  <si>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</si>
  <si>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</si>
  <si>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</si>
  <si>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</si>
  <si>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</si>
  <si>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</si>
  <si>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</si>
  <si>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</si>
  <si>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</si>
  <si>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</si>
  <si>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</si>
  <si>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</si>
  <si>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</si>
  <si>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</si>
  <si>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</si>
  <si>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</si>
  <si>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</si>
  <si>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</si>
  <si>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</si>
  <si>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</si>
  <si>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</si>
  <si>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</si>
  <si>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</si>
  <si>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</si>
  <si>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</si>
  <si>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</si>
  <si>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</si>
  <si>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</si>
  <si>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</si>
  <si>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</si>
  <si>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</si>
  <si>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</si>
  <si>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</si>
  <si>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</si>
  <si>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</si>
  <si>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</si>
  <si>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</si>
  <si>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</si>
  <si>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</si>
  <si>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</si>
  <si>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</si>
  <si>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</si>
  <si>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</si>
  <si>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</si>
  <si>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</si>
  <si>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</si>
  <si>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</si>
  <si>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</si>
  <si>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</si>
  <si>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</si>
  <si>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</si>
  <si>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</si>
  <si>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</si>
  <si>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</si>
  <si>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</si>
  <si>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</si>
  <si>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</si>
  <si>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</si>
  <si>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</si>
  <si>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</si>
  <si>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</si>
  <si>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</si>
  <si>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</si>
  <si>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</si>
  <si>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</si>
  <si>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</si>
  <si>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</si>
  <si>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</si>
  <si>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</si>
  <si>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</si>
  <si>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</si>
  <si>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</si>
  <si>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</si>
  <si>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</si>
  <si>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</si>
  <si>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</si>
  <si>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</si>
  <si>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</si>
  <si>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</si>
  <si>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</si>
  <si>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</si>
  <si>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</si>
  <si>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</si>
  <si>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</si>
  <si>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</si>
  <si>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</si>
  <si>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</si>
  <si>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</si>
  <si>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</si>
  <si>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</si>
  <si>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</si>
  <si>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</si>
  <si>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</si>
  <si>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</si>
  <si>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</si>
  <si>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</si>
  <si>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</si>
  <si>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</si>
  <si>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</si>
  <si>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</si>
  <si>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</si>
  <si>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</si>
  <si>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</si>
  <si>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</si>
  <si>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</si>
  <si>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</si>
  <si>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</si>
  <si>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</si>
  <si>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</si>
  <si>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</si>
  <si>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</si>
  <si>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</si>
  <si>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</si>
  <si>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</si>
  <si>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</si>
  <si>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</si>
  <si>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</si>
  <si>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</si>
  <si>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</si>
  <si>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</si>
  <si>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</si>
  <si>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</si>
  <si>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</si>
  <si>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</si>
  <si>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</si>
  <si>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</si>
  <si>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</si>
  <si>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</si>
  <si>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</si>
  <si>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</si>
  <si>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</si>
  <si>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</si>
  <si>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</si>
  <si>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</si>
  <si>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</si>
  <si>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</si>
  <si>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</si>
  <si>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</si>
  <si>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</si>
  <si>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</si>
  <si>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</si>
  <si>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</si>
  <si>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</si>
  <si>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</si>
  <si>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</si>
  <si>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</si>
  <si>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</si>
  <si>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</si>
  <si>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</si>
  <si>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</si>
  <si>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</si>
  <si>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</si>
  <si>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</si>
  <si>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</si>
  <si>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</si>
  <si>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</si>
  <si>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</si>
  <si>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</si>
  <si>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</si>
  <si>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</si>
  <si>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</si>
  <si>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</si>
  <si>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</si>
  <si>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</si>
  <si>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</si>
  <si>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</si>
  <si>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</si>
  <si>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</si>
  <si>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</si>
  <si>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</si>
  <si>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</si>
  <si>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</si>
  <si>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</si>
  <si>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</si>
  <si>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</si>
  <si>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</si>
  <si>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</si>
  <si>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</si>
  <si>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</si>
  <si>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</si>
  <si>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</si>
  <si>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</si>
  <si>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</si>
  <si>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</si>
  <si>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</si>
  <si>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</si>
  <si>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</si>
  <si>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</si>
  <si>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</si>
  <si>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</si>
  <si>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</si>
  <si>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</si>
  <si>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</si>
  <si>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</si>
  <si>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</si>
  <si>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</si>
  <si>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</si>
  <si>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</si>
  <si>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</si>
  <si>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</si>
  <si>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</si>
  <si>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</si>
  <si>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</si>
  <si>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</si>
  <si>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</si>
  <si>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</si>
  <si>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</si>
  <si>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</si>
  <si>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</si>
  <si>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</si>
  <si>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</si>
  <si>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</si>
  <si>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</si>
  <si>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</si>
  <si>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</si>
  <si>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</si>
  <si>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</si>
  <si>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</si>
  <si>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</si>
  <si>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</si>
  <si>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</si>
  <si>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</si>
  <si>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</si>
  <si>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</si>
  <si>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</si>
  <si>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</si>
  <si>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</si>
  <si>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</si>
  <si>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</si>
  <si>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</si>
  <si>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</si>
  <si>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</si>
  <si>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</si>
  <si>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</si>
  <si>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</si>
  <si>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</si>
  <si>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</si>
  <si>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</si>
  <si>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</si>
  <si>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</si>
  <si>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</si>
  <si>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</si>
  <si>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</si>
  <si>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</si>
  <si>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</si>
  <si>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</si>
  <si>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</si>
  <si>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</si>
  <si>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</si>
  <si>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</si>
  <si>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</si>
  <si>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</si>
  <si>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</si>
  <si>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</si>
  <si>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</si>
  <si>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</si>
  <si>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</si>
  <si>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</si>
  <si>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</si>
  <si>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</si>
  <si>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</si>
  <si>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</si>
  <si>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</si>
  <si>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</si>
  <si>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</si>
  <si>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</si>
  <si>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</si>
  <si>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</si>
  <si>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</si>
  <si>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</si>
  <si>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</si>
  <si>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</si>
  <si>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</si>
  <si>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</si>
  <si>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</si>
  <si>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</si>
  <si>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</si>
  <si>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</si>
  <si>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</si>
  <si>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</si>
  <si>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</si>
  <si>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</si>
  <si>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</si>
  <si>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</si>
  <si>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</si>
  <si>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</si>
  <si>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</si>
  <si>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</si>
  <si>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</si>
  <si>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</si>
  <si>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</si>
  <si>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</si>
  <si>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</si>
  <si>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</si>
  <si>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</si>
  <si>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</si>
  <si>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</si>
  <si>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</si>
  <si>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</si>
  <si>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</si>
  <si>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</si>
  <si>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</si>
  <si>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</si>
  <si>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</si>
  <si>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</si>
  <si>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</si>
  <si>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</si>
  <si>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</si>
  <si>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</si>
  <si>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</si>
  <si>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</si>
  <si>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</si>
  <si>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</si>
  <si>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</si>
  <si>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</si>
  <si>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</si>
  <si>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</si>
  <si>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</si>
  <si>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</si>
  <si>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</si>
  <si>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</si>
  <si>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</si>
  <si>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</si>
  <si>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</si>
  <si>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</si>
  <si>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</si>
  <si>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</si>
  <si>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</si>
  <si>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</si>
  <si>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</si>
  <si>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</si>
  <si>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</si>
  <si>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</si>
  <si>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</si>
  <si>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</si>
  <si>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</si>
  <si>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</si>
  <si>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</si>
  <si>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</si>
  <si>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</si>
  <si>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</si>
  <si>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</si>
  <si>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</si>
  <si>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</si>
  <si>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</si>
  <si>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</si>
  <si>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</si>
  <si>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</si>
  <si>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</si>
  <si>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</si>
  <si>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</si>
  <si>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</si>
  <si>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</si>
  <si>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</si>
  <si>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</si>
  <si>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</si>
  <si>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</si>
  <si>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</si>
  <si>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</si>
  <si>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</si>
  <si>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</si>
  <si>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</si>
  <si>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</si>
  <si>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</si>
  <si>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</si>
  <si>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</si>
  <si>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</si>
  <si>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</si>
  <si>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</si>
  <si>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</si>
  <si>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</si>
  <si>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</si>
  <si>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</si>
  <si>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</si>
  <si>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</si>
  <si>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</si>
  <si>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</si>
  <si>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</si>
  <si>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</si>
  <si>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</si>
  <si>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</si>
  <si>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</si>
  <si>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</si>
  <si>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</si>
  <si>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</si>
  <si>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</si>
  <si>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</si>
  <si>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</si>
  <si>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</si>
  <si>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</si>
  <si>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</si>
  <si>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</si>
  <si>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</si>
  <si>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</si>
  <si>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</si>
  <si>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</si>
  <si>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</si>
  <si>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</si>
  <si>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</si>
  <si>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</si>
  <si>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</si>
  <si>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</si>
  <si>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</si>
  <si>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</si>
  <si>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</si>
  <si>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</si>
  <si>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</si>
  <si>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</si>
  <si>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</si>
  <si>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</si>
  <si>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</si>
  <si>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</si>
  <si>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</si>
  <si>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</si>
  <si>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</si>
  <si>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</si>
  <si>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</si>
  <si>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</si>
  <si>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</si>
  <si>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</si>
  <si>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</si>
  <si>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</si>
  <si>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</si>
  <si>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</si>
  <si>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</si>
  <si>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</si>
  <si>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</si>
  <si>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</si>
  <si>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</si>
  <si>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</si>
  <si>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</si>
  <si>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</si>
  <si>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</si>
  <si>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</si>
  <si>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</si>
  <si>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</si>
  <si>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</si>
  <si>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</si>
  <si>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</si>
  <si>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</si>
  <si>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</si>
  <si>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</si>
  <si>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</si>
  <si>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</si>
  <si>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</si>
  <si>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</si>
  <si>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</si>
  <si>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</si>
  <si>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</si>
  <si>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</si>
  <si>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</si>
  <si>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</si>
  <si>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</si>
  <si>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</si>
  <si>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</si>
  <si>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</si>
  <si>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</si>
  <si>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</si>
  <si>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</si>
  <si>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</si>
  <si>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</si>
  <si>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</si>
  <si>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</si>
  <si>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</si>
  <si>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</si>
  <si>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</si>
  <si>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</si>
  <si>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</si>
  <si>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</si>
  <si>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</si>
  <si>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</si>
  <si>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</si>
  <si>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</si>
  <si>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</si>
  <si>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</si>
  <si>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</si>
  <si>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</si>
  <si>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</si>
  <si>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</si>
  <si>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</si>
  <si>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</si>
  <si>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</si>
  <si>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</si>
  <si>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</si>
  <si>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</si>
  <si>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</si>
  <si>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</si>
  <si>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</si>
  <si>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</si>
  <si>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</si>
  <si>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</si>
  <si>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</si>
  <si>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</si>
  <si>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</si>
  <si>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</si>
  <si>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</si>
  <si>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</si>
  <si>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</si>
  <si>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</si>
  <si>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</si>
  <si>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</si>
  <si>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</si>
  <si>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</si>
  <si>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</si>
  <si>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</si>
  <si>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</si>
  <si>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</si>
  <si>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</si>
  <si>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</si>
  <si>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</si>
  <si>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</si>
  <si>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</si>
  <si>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</si>
  <si>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</si>
  <si>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</si>
  <si>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</si>
  <si>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</si>
  <si>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</si>
  <si>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</si>
  <si>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</si>
  <si>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</si>
  <si>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</si>
  <si>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</si>
  <si>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</si>
  <si>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</si>
  <si>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</si>
  <si>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</si>
  <si>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</si>
  <si>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</si>
  <si>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</si>
  <si>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</si>
  <si>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</si>
  <si>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</si>
  <si>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</si>
  <si>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</si>
  <si>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</si>
  <si>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</si>
  <si>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</si>
  <si>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</si>
  <si>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</si>
  <si>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</si>
  <si>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</si>
  <si>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</si>
  <si>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</si>
  <si>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</si>
  <si>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</si>
  <si>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</si>
  <si>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</si>
  <si>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</si>
  <si>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</si>
  <si>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</si>
  <si>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</si>
  <si>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</si>
  <si>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</si>
  <si>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</si>
  <si>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</si>
  <si>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</si>
  <si>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</si>
  <si>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</si>
  <si>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</si>
  <si>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</si>
  <si>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</si>
  <si>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</si>
  <si>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</si>
  <si>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</si>
  <si>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</si>
  <si>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</si>
  <si>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</si>
  <si>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</si>
  <si>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</si>
  <si>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</si>
  <si>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</si>
  <si>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</si>
  <si>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</si>
  <si>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</si>
  <si>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</si>
  <si>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</si>
  <si>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</si>
  <si>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</si>
  <si>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</si>
  <si>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</si>
  <si>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</si>
  <si>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</si>
  <si>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</si>
  <si>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</si>
  <si>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</si>
  <si>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</si>
  <si>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</si>
  <si>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</si>
  <si>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</si>
  <si>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</si>
  <si>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</si>
  <si>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</si>
  <si>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</si>
  <si>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</si>
  <si>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</si>
  <si>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</si>
  <si>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</si>
  <si>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</si>
  <si>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</si>
  <si>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</si>
  <si>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</si>
  <si>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</si>
  <si>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</si>
  <si>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</si>
  <si>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</si>
  <si>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</si>
  <si>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</si>
  <si>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</si>
  <si>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</si>
  <si>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</si>
  <si>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</si>
  <si>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</si>
  <si>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</si>
  <si>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</si>
  <si>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</si>
  <si>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</si>
  <si>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</si>
  <si>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</si>
  <si>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</si>
  <si>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</si>
  <si>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</si>
  <si>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</si>
  <si>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</si>
  <si>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</si>
  <si>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</si>
  <si>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</si>
  <si>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</si>
  <si>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</si>
  <si>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</si>
  <si>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</si>
  <si>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</si>
  <si>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</si>
  <si>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</si>
  <si>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</si>
  <si>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</si>
  <si>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</si>
  <si>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</si>
  <si>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</si>
  <si>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</si>
  <si>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</si>
  <si>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</si>
  <si>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</si>
  <si>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</si>
  <si>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</si>
  <si>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</si>
  <si>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</si>
  <si>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</si>
  <si>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</si>
  <si>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</si>
  <si>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</si>
  <si>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</si>
  <si>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</si>
  <si>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</si>
  <si>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</si>
  <si>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</si>
  <si>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</si>
  <si>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</si>
  <si>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</si>
  <si>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</si>
  <si>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</si>
  <si>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</si>
  <si>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</si>
  <si>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</si>
  <si>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</si>
  <si>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</si>
  <si>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</si>
  <si>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</si>
  <si>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</si>
  <si>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</si>
  <si>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</si>
  <si>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</si>
  <si>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</si>
  <si>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</si>
  <si>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</si>
  <si>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</si>
  <si>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</si>
  <si>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</si>
  <si>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</si>
  <si>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</si>
  <si>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</si>
  <si>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</si>
  <si>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</si>
  <si>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</si>
  <si>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</si>
  <si>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</si>
  <si>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</si>
  <si>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</si>
  <si>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</si>
  <si>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</si>
  <si>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</si>
  <si>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</si>
  <si>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</si>
  <si>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</si>
  <si>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</si>
  <si>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</si>
  <si>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</si>
  <si>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</si>
  <si>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</si>
  <si>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</si>
  <si>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</si>
  <si>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</si>
  <si>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</si>
  <si>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</si>
  <si>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</si>
  <si>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</si>
  <si>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</si>
  <si>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</si>
  <si>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</si>
  <si>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</si>
  <si>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</si>
  <si>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</si>
  <si>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</si>
  <si>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</si>
  <si>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</si>
  <si>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</si>
  <si>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</si>
  <si>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</si>
  <si>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</si>
  <si>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</si>
  <si>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</si>
  <si>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</si>
  <si>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</si>
  <si>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</si>
  <si>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</si>
  <si>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</si>
  <si>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</si>
  <si>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</si>
  <si>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</si>
  <si>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</si>
  <si>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</si>
  <si>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</si>
  <si>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</si>
  <si>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</si>
  <si>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</si>
  <si>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</si>
  <si>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</si>
  <si>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</si>
  <si>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</si>
  <si>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</si>
  <si>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</si>
  <si>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</si>
  <si>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</si>
  <si>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</si>
  <si>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</si>
  <si>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</si>
  <si>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</si>
  <si>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</si>
  <si>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</si>
  <si>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</si>
  <si>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</si>
  <si>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</si>
  <si>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</si>
  <si>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</si>
  <si>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</si>
  <si>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</si>
  <si>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</si>
  <si>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</si>
  <si>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</si>
  <si>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</si>
  <si>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</si>
  <si>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</si>
  <si>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</si>
  <si>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</si>
  <si>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</si>
  <si>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</si>
  <si>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</si>
  <si>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</si>
  <si>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</si>
  <si>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</si>
  <si>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</si>
  <si>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</si>
  <si>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</si>
  <si>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</si>
  <si>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</si>
  <si>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</si>
  <si>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</si>
  <si>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</si>
  <si>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</si>
  <si>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</si>
  <si>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</si>
  <si>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</si>
  <si>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</si>
  <si>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</si>
  <si>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</si>
  <si>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</si>
  <si>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</si>
  <si>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</si>
  <si>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</si>
  <si>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</si>
  <si>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</si>
  <si>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</si>
  <si>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</si>
  <si>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</si>
  <si>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</si>
  <si>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</si>
  <si>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</si>
  <si>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</si>
  <si>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</si>
  <si>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</si>
  <si>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</si>
  <si>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</si>
  <si>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</si>
  <si>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</si>
  <si>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</si>
  <si>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</si>
  <si>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</si>
  <si>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</si>
  <si>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</si>
  <si>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</si>
  <si>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</si>
  <si>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</si>
  <si>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</si>
  <si>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</si>
  <si>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</si>
  <si>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</si>
  <si>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</si>
  <si>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</si>
  <si>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</si>
  <si>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</si>
  <si>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</si>
  <si>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</si>
  <si>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</si>
  <si>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</si>
  <si>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</si>
  <si>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</si>
  <si>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</si>
  <si>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</si>
  <si>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</si>
  <si>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</si>
  <si>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</si>
  <si>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</si>
  <si>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</si>
  <si>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</si>
  <si>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</si>
  <si>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</si>
  <si>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</si>
  <si>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</si>
  <si>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</si>
  <si>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</si>
  <si>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</si>
  <si>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</si>
  <si>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</si>
  <si>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</si>
  <si>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</si>
  <si>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</si>
  <si>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</si>
  <si>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</si>
  <si>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</si>
  <si>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</si>
  <si>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</si>
  <si>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</si>
  <si>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</si>
  <si>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</si>
  <si>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</si>
  <si>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</si>
  <si>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</si>
  <si>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</si>
  <si>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</si>
  <si>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</si>
  <si>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</si>
  <si>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</si>
  <si>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</si>
  <si>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</si>
  <si>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</si>
  <si>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</si>
  <si>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</si>
  <si>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</si>
  <si>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</si>
  <si>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</si>
  <si>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</si>
  <si>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</si>
  <si>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</si>
  <si>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</si>
  <si>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</si>
  <si>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</si>
  <si>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</si>
  <si>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</si>
  <si>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</si>
  <si>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</si>
  <si>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</si>
  <si>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</si>
  <si>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</si>
  <si>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</si>
  <si>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</si>
  <si>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</si>
  <si>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</si>
  <si>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</si>
  <si>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</si>
  <si>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</si>
  <si>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</si>
  <si>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</si>
  <si>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</si>
  <si>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</si>
  <si>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</si>
  <si>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</si>
  <si>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</si>
  <si>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</si>
  <si>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</si>
  <si>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</si>
  <si>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</si>
  <si>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</si>
  <si>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</si>
  <si>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</si>
  <si>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</si>
  <si>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</si>
  <si>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</si>
  <si>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</si>
  <si>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</si>
  <si>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</si>
  <si>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</si>
  <si>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</si>
  <si>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</si>
  <si>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</si>
  <si>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</si>
  <si>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</si>
  <si>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</si>
  <si>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</si>
  <si>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</si>
  <si>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</si>
  <si>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</si>
  <si>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</si>
  <si>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</si>
  <si>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</si>
  <si>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</si>
  <si>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</si>
  <si>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</si>
  <si>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</si>
  <si>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</si>
  <si>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</si>
  <si>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</si>
  <si>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</si>
  <si>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</si>
  <si>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</si>
  <si>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</si>
  <si>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</si>
  <si>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</si>
  <si>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</si>
  <si>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</si>
  <si>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</si>
  <si>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</si>
  <si>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</si>
  <si>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</si>
  <si>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</si>
  <si>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</si>
  <si>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</si>
  <si>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</si>
  <si>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</si>
  <si>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</si>
  <si>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</si>
  <si>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</si>
  <si>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</si>
  <si>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</si>
  <si>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</si>
  <si>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</si>
  <si>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</si>
  <si>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</si>
  <si>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</si>
  <si>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</si>
  <si>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</si>
  <si>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</si>
  <si>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</si>
  <si>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</si>
  <si>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</si>
  <si>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</si>
  <si>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</si>
  <si>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</si>
  <si>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</si>
  <si>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</si>
  <si>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</si>
  <si>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</si>
  <si>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</si>
  <si>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</si>
  <si>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</si>
  <si>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</si>
  <si>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</si>
  <si>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</si>
  <si>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</si>
  <si>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</si>
  <si>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</si>
  <si>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</si>
  <si>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</si>
  <si>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</si>
  <si>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</si>
  <si>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</si>
  <si>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</si>
  <si>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</si>
  <si>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</si>
  <si>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</si>
  <si>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</si>
  <si>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</si>
  <si>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</si>
  <si>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</si>
  <si>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</si>
  <si>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</si>
  <si>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</si>
  <si>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</si>
  <si>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</si>
  <si>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</si>
  <si>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</si>
  <si>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</si>
  <si>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</si>
  <si>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</si>
  <si>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</si>
  <si>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</si>
  <si>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</si>
  <si>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</si>
  <si>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</si>
  <si>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</si>
  <si>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</si>
  <si>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</si>
  <si>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</si>
  <si>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</si>
  <si>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</si>
  <si>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</si>
  <si>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</si>
  <si>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</si>
  <si>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</si>
  <si>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</si>
  <si>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</si>
  <si>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</si>
  <si>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</si>
  <si>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</si>
  <si>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</si>
  <si>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</si>
  <si>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</si>
  <si>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</si>
  <si>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</si>
  <si>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</si>
  <si>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</si>
  <si>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</si>
  <si>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</si>
  <si>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</si>
  <si>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</si>
  <si>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</si>
  <si>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</si>
  <si>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</si>
  <si>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</si>
  <si>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</si>
  <si>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</si>
  <si>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</si>
  <si>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</si>
  <si>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</si>
  <si>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</si>
  <si>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</si>
  <si>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</si>
  <si>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</si>
  <si>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</si>
  <si>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</si>
  <si>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</si>
  <si>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</si>
  <si>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</si>
  <si>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</si>
  <si>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</si>
  <si>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</si>
  <si>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</si>
  <si>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</si>
  <si>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</si>
  <si>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</si>
  <si>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</si>
  <si>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</si>
  <si>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</si>
  <si>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</si>
  <si>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</si>
  <si>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</si>
  <si>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</si>
  <si>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</si>
  <si>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</si>
  <si>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</si>
  <si>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</si>
  <si>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</si>
  <si>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</si>
  <si>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</si>
  <si>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</si>
  <si>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</si>
  <si>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</si>
  <si>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</si>
  <si>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</si>
  <si>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</si>
  <si>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</si>
  <si>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</si>
  <si>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</si>
  <si>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</si>
  <si>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</si>
  <si>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</si>
  <si>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</si>
  <si>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</si>
  <si>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</si>
  <si>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</si>
  <si>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</si>
  <si>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</si>
  <si>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</si>
  <si>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</si>
  <si>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</si>
  <si>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</si>
  <si>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</si>
  <si>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</si>
  <si>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</si>
  <si>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</si>
  <si>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</si>
  <si>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</si>
  <si>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</si>
  <si>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</si>
  <si>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</si>
  <si>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</si>
  <si>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</si>
  <si>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</si>
  <si>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</si>
  <si>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</si>
  <si>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</si>
  <si>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</si>
  <si>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</si>
  <si>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</si>
  <si>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</si>
  <si>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</si>
  <si>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</si>
  <si>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</si>
  <si>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</si>
  <si>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</si>
  <si>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</si>
  <si>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</si>
  <si>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</si>
  <si>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</si>
  <si>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</si>
  <si>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</si>
  <si>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</si>
  <si>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</si>
  <si>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</si>
  <si>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</si>
  <si>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</si>
  <si>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</si>
  <si>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</si>
  <si>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</si>
  <si>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</si>
  <si>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</si>
  <si>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</si>
  <si>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</si>
  <si>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</si>
  <si>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</si>
  <si>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</si>
  <si>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</si>
  <si>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</si>
  <si>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</si>
  <si>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</si>
  <si>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</si>
  <si>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</si>
  <si>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</si>
  <si>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</si>
  <si>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</si>
  <si>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</si>
  <si>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</si>
  <si>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</si>
  <si>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</si>
  <si>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</si>
  <si>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</si>
  <si>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</si>
  <si>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</si>
  <si>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</si>
  <si>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</si>
  <si>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</si>
  <si>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</si>
  <si>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</si>
  <si>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</si>
  <si>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</si>
  <si>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</si>
  <si>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</si>
  <si>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</si>
  <si>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</si>
  <si>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</si>
  <si>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</si>
  <si>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</si>
  <si>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</si>
  <si>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</si>
  <si>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</si>
  <si>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</si>
  <si>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</si>
  <si>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</si>
  <si>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</si>
  <si>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</si>
  <si>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</si>
  <si>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</si>
  <si>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</si>
  <si>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</si>
  <si>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</si>
  <si>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</si>
  <si>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</si>
  <si>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</si>
  <si>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</si>
  <si>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</si>
  <si>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</si>
  <si>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</si>
  <si>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</si>
  <si>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</si>
  <si>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</si>
  <si>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</si>
  <si>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</si>
  <si>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</si>
  <si>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</si>
  <si>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</si>
  <si>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</si>
  <si>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</si>
  <si>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</si>
  <si>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</si>
  <si>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</si>
  <si>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</si>
  <si>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</si>
  <si>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</si>
  <si>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</si>
  <si>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</si>
  <si>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</si>
  <si>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</si>
  <si>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</si>
  <si>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</si>
  <si>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</si>
  <si>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</si>
  <si>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</si>
  <si>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</si>
  <si>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</si>
  <si>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</si>
  <si>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</si>
  <si>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</si>
  <si>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</si>
  <si>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</si>
  <si>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</si>
  <si>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</si>
  <si>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</si>
  <si>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</si>
  <si>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</si>
  <si>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</si>
  <si>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</si>
  <si>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</si>
  <si>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</si>
  <si>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</si>
  <si>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</si>
  <si>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</si>
  <si>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</si>
  <si>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</si>
  <si>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</si>
  <si>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</si>
  <si>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</si>
  <si>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</si>
  <si>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</si>
  <si>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</si>
  <si>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</si>
  <si>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</si>
  <si>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</si>
  <si>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</si>
  <si>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</si>
  <si>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</si>
  <si>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</si>
  <si>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</si>
  <si>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</si>
  <si>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</si>
  <si>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</si>
  <si>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</si>
  <si>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</si>
  <si>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</si>
  <si>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</si>
  <si>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</si>
  <si>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</si>
  <si>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</si>
  <si>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</si>
  <si>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</si>
  <si>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</si>
  <si>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</si>
  <si>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</si>
  <si>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</si>
  <si>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</si>
  <si>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</si>
  <si>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</si>
  <si>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</si>
  <si>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</si>
  <si>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</si>
  <si>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</si>
  <si>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</si>
  <si>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</si>
  <si>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</si>
  <si>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</si>
  <si>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</si>
  <si>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</si>
  <si>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</si>
  <si>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</si>
  <si>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</si>
  <si>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</si>
  <si>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</si>
  <si>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</si>
  <si>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</si>
  <si>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</si>
  <si>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</si>
  <si>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</si>
  <si>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</si>
  <si>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</si>
  <si>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</si>
  <si>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</si>
  <si>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</si>
  <si>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</si>
  <si>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</si>
  <si>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</si>
  <si>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</si>
  <si>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</si>
  <si>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</si>
  <si>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</si>
  <si>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</si>
  <si>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</si>
  <si>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</si>
  <si>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</si>
  <si>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</si>
  <si>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</si>
  <si>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</si>
  <si>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</si>
  <si>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</si>
  <si>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</si>
  <si>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</si>
  <si>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</si>
  <si>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</si>
  <si>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</si>
  <si>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</si>
  <si>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</si>
  <si>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</si>
  <si>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</si>
  <si>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</si>
  <si>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</si>
  <si>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</si>
  <si>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</si>
  <si>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</si>
  <si>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</si>
  <si>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</si>
  <si>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</si>
  <si>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</si>
  <si>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</si>
  <si>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</si>
  <si>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</si>
  <si>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</si>
  <si>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</si>
  <si>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</si>
  <si>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</si>
  <si>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</si>
  <si>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</si>
  <si>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</si>
  <si>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</si>
  <si>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</si>
  <si>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</si>
  <si>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</si>
  <si>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</si>
  <si>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</si>
  <si>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</si>
  <si>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</si>
  <si>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</si>
  <si>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</si>
  <si>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</si>
  <si>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</si>
  <si>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</si>
  <si>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</si>
  <si>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</si>
  <si>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</si>
  <si>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</si>
  <si>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</si>
  <si>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</si>
  <si>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</si>
  <si>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</si>
  <si>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</si>
  <si>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</si>
  <si>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</si>
  <si>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</si>
  <si>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</si>
  <si>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</si>
  <si>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</si>
  <si>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</si>
  <si>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</si>
  <si>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</si>
  <si>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</si>
  <si>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</si>
  <si>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</si>
  <si>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</si>
  <si>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</si>
  <si>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</si>
  <si>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</si>
  <si>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</si>
  <si>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</si>
  <si>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</si>
  <si>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</si>
  <si>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</si>
  <si>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</si>
  <si>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</si>
  <si>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</si>
  <si>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</si>
  <si>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</si>
  <si>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</si>
  <si>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</si>
  <si>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</si>
  <si>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</si>
  <si>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</si>
  <si>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</si>
  <si>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</si>
  <si>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</si>
  <si>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</si>
  <si>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</si>
  <si>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</si>
  <si>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</si>
  <si>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</si>
  <si>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</si>
  <si>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</si>
  <si>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</si>
  <si>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</si>
  <si>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</si>
  <si>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</si>
  <si>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</si>
  <si>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</si>
  <si>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</si>
  <si>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</si>
  <si>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</si>
  <si>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</si>
  <si>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</si>
  <si>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</si>
  <si>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</si>
  <si>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</si>
  <si>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</si>
  <si>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</si>
  <si>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</si>
  <si>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</si>
  <si>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</si>
  <si>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</si>
  <si>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</si>
  <si>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</si>
  <si>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</si>
  <si>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</si>
  <si>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</si>
  <si>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</si>
  <si>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</si>
  <si>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</si>
  <si>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</si>
  <si>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</si>
  <si>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</si>
  <si>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</si>
  <si>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</si>
  <si>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</si>
  <si>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</si>
  <si>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</si>
  <si>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</si>
  <si>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</si>
  <si>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</si>
  <si>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</si>
  <si>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</si>
  <si>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</si>
  <si>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</si>
  <si>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</si>
  <si>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</si>
  <si>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</si>
  <si>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</si>
  <si>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</si>
  <si>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</si>
  <si>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</si>
  <si>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</si>
  <si>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</si>
  <si>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</si>
  <si>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</si>
  <si>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</si>
  <si>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</si>
  <si>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</si>
  <si>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</si>
  <si>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</si>
  <si>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</si>
  <si>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</si>
  <si>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</si>
  <si>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</si>
  <si>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</si>
  <si>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</si>
  <si>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</si>
  <si>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</si>
  <si>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</si>
  <si>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</si>
  <si>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</si>
  <si>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</si>
  <si>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</si>
  <si>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</si>
  <si>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</si>
  <si>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</si>
  <si>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</si>
  <si>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</si>
  <si>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</si>
  <si>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</si>
  <si>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</si>
  <si>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</si>
  <si>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</si>
  <si>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</si>
  <si>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</si>
  <si>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</si>
  <si>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</si>
  <si>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</si>
  <si>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</si>
  <si>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</si>
  <si>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</si>
  <si>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</si>
  <si>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</si>
  <si>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</si>
  <si>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</si>
  <si>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</si>
  <si>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</si>
  <si>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</si>
  <si>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</si>
  <si>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</si>
  <si>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</si>
  <si>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</si>
  <si>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</si>
  <si>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</si>
  <si>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</si>
  <si>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</si>
  <si>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</si>
  <si>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</si>
  <si>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</si>
  <si>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</si>
  <si>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</si>
  <si>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</si>
  <si>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</si>
  <si>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</si>
  <si>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</si>
  <si>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</si>
  <si>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</si>
  <si>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</si>
  <si>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</si>
  <si>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</si>
  <si>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</si>
  <si>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</si>
  <si>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</si>
  <si>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</si>
  <si>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</si>
  <si>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</si>
  <si>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</si>
  <si>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</si>
  <si>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</si>
  <si>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</si>
  <si>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</si>
  <si>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</si>
  <si>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</si>
  <si>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</si>
  <si>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</si>
  <si>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</si>
  <si>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</si>
  <si>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</si>
  <si>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</si>
  <si>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</si>
  <si>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</si>
  <si>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</si>
  <si>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</si>
  <si>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</si>
  <si>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</si>
  <si>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</si>
  <si>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</si>
  <si>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</si>
  <si>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</si>
  <si>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</si>
  <si>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</si>
  <si>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</si>
  <si>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</si>
  <si>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</si>
  <si>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</si>
  <si>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</si>
  <si>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</si>
  <si>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</si>
  <si>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</si>
  <si>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</si>
  <si>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</si>
  <si>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</si>
  <si>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</si>
  <si>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</si>
  <si>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</si>
  <si>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</si>
  <si>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</si>
  <si>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</si>
  <si>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</si>
  <si>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</si>
  <si>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</si>
  <si>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</si>
  <si>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</si>
  <si>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</si>
  <si>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</si>
  <si>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</si>
  <si>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</si>
  <si>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</si>
  <si>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</si>
  <si>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</si>
  <si>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</si>
  <si>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</si>
  <si>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</si>
  <si>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</si>
  <si>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</si>
  <si>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</si>
  <si>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</si>
  <si>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</si>
  <si>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</si>
  <si>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</si>
  <si>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</si>
  <si>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</si>
  <si>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</si>
  <si>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</si>
  <si>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</si>
  <si>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</si>
  <si>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</si>
  <si>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</si>
  <si>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</si>
  <si>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</si>
  <si>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</si>
  <si>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</si>
  <si>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</si>
  <si>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</si>
  <si>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</si>
  <si>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</si>
  <si>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</si>
  <si>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</si>
  <si>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</si>
  <si>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</si>
  <si>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</si>
  <si>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</si>
  <si>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</si>
  <si>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</si>
  <si>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</si>
  <si>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</si>
  <si>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</si>
  <si>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</si>
  <si>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</si>
  <si>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</si>
  <si>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</si>
  <si>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</si>
  <si>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</si>
  <si>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</si>
  <si>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</si>
  <si>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</si>
  <si>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</si>
  <si>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</si>
  <si>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</si>
  <si>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</si>
  <si>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</si>
  <si>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</si>
  <si>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</si>
  <si>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</si>
  <si>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</si>
  <si>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</si>
  <si>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</si>
  <si>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</si>
  <si>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</si>
  <si>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</si>
  <si>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</si>
  <si>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</si>
  <si>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</si>
  <si>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</si>
  <si>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</si>
  <si>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</si>
  <si>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</si>
  <si>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</si>
  <si>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</si>
  <si>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</si>
  <si>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</si>
  <si>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</si>
  <si>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</si>
  <si>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</si>
  <si>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</si>
  <si>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</si>
  <si>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</si>
  <si>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</si>
  <si>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</si>
  <si>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</si>
  <si>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</si>
  <si>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</si>
  <si>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</si>
  <si>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</si>
  <si>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</si>
  <si>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</si>
  <si>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</si>
  <si>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</si>
  <si>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</si>
  <si>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</si>
  <si>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</si>
  <si>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</si>
  <si>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</si>
  <si>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</si>
  <si>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</si>
  <si>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</si>
  <si>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</si>
  <si>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</si>
  <si>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</si>
  <si>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</si>
  <si>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</si>
  <si>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</si>
  <si>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</si>
  <si>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</si>
  <si>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</si>
  <si>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</si>
  <si>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</si>
  <si>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</si>
  <si>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</si>
  <si>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</si>
  <si>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</si>
  <si>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</si>
  <si>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</si>
  <si>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</si>
  <si>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</si>
  <si>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</si>
  <si>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</si>
  <si>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</si>
  <si>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</si>
  <si>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</si>
  <si>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</si>
  <si>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</si>
  <si>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</si>
  <si>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</si>
  <si>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</si>
  <si>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</si>
  <si>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</si>
  <si>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</si>
  <si>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</si>
  <si>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</si>
  <si>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</si>
  <si>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</si>
  <si>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</si>
  <si>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</si>
  <si>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</si>
  <si>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</si>
  <si>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</si>
  <si>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</si>
  <si>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</si>
  <si>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</si>
  <si>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</si>
  <si>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</si>
  <si>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</si>
  <si>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</si>
  <si>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</si>
  <si>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</si>
  <si>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</si>
  <si>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</si>
  <si>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</si>
  <si>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</si>
  <si>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</si>
  <si>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</si>
  <si>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</si>
  <si>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</si>
  <si>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</si>
  <si>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</si>
  <si>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</si>
  <si>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</si>
  <si>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</si>
  <si>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</si>
  <si>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</si>
  <si>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</si>
  <si>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</si>
  <si>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</si>
  <si>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</si>
  <si>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</si>
  <si>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</si>
  <si>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</si>
  <si>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</si>
  <si>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</si>
  <si>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</si>
  <si>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</si>
  <si>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</si>
  <si>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</si>
  <si>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</si>
  <si>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</si>
  <si>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</si>
  <si>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</si>
  <si>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</si>
  <si>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</si>
  <si>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</si>
  <si>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</si>
  <si>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</si>
  <si>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</si>
  <si>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</si>
  <si>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</si>
  <si>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</si>
  <si>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</si>
  <si>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</si>
  <si>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</si>
  <si>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</si>
  <si>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</si>
  <si>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</si>
  <si>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</si>
  <si>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</si>
  <si>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</si>
  <si>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</si>
  <si>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</si>
  <si>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</si>
  <si>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</si>
  <si>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</si>
  <si>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</si>
  <si>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</si>
  <si>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</si>
  <si>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</si>
  <si>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</si>
  <si>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</si>
  <si>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</si>
  <si>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</si>
  <si>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</si>
  <si>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</si>
  <si>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</si>
  <si>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</si>
  <si>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</si>
  <si>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</si>
  <si>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</si>
  <si>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</si>
  <si>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</si>
  <si>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</si>
  <si>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</si>
  <si>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</si>
  <si>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</si>
  <si>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</si>
  <si>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</si>
  <si>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</si>
  <si>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</si>
  <si>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</si>
  <si>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</si>
  <si>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</si>
  <si>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</si>
  <si>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</si>
  <si>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</si>
  <si>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</si>
  <si>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</si>
  <si>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</si>
  <si>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</si>
  <si>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</si>
  <si>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</si>
  <si>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</si>
  <si>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</si>
  <si>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</si>
  <si>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</si>
  <si>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</si>
  <si>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</si>
  <si>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</si>
  <si>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</si>
  <si>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</si>
  <si>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</si>
  <si>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</si>
  <si>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</si>
  <si>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</si>
  <si>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</si>
  <si>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</si>
  <si>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</si>
  <si>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</si>
  <si>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</si>
  <si>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</si>
  <si>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</si>
  <si>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</si>
  <si>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</si>
  <si>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</si>
  <si>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</si>
  <si>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</si>
  <si>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</si>
  <si>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</si>
  <si>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</si>
  <si>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</si>
  <si>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</si>
  <si>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</si>
  <si>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</si>
  <si>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</si>
  <si>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</si>
  <si>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</si>
  <si>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</si>
  <si>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</si>
  <si>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</si>
  <si>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</si>
  <si>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</si>
  <si>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</si>
  <si>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</si>
  <si>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</si>
  <si>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</si>
  <si>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</si>
  <si>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</si>
  <si>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</si>
  <si>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</si>
  <si>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</si>
  <si>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</si>
  <si>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</si>
  <si>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</si>
  <si>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</si>
  <si>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</si>
  <si>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</si>
  <si>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</si>
  <si>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</si>
  <si>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</si>
  <si>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</si>
  <si>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</si>
  <si>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</si>
  <si>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</si>
  <si>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</si>
  <si>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</si>
  <si>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</si>
  <si>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</si>
  <si>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</si>
  <si>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</si>
  <si>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</si>
  <si>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</si>
  <si>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</si>
  <si>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</si>
  <si>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</si>
  <si>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</si>
  <si>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</si>
  <si>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</si>
  <si>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</si>
  <si>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</si>
  <si>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</si>
  <si>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</si>
  <si>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</si>
  <si>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</si>
  <si>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</si>
  <si>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</si>
  <si>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</si>
  <si>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</si>
  <si>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</si>
  <si>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</si>
  <si>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</si>
  <si>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</si>
  <si>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</si>
  <si>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</si>
  <si>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</si>
  <si>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</si>
  <si>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</si>
  <si>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</si>
  <si>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</si>
  <si>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</si>
  <si>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</si>
  <si>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</si>
  <si>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</si>
  <si>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</si>
  <si>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</si>
  <si>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</si>
  <si>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</si>
  <si>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</si>
  <si>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</si>
  <si>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</si>
  <si>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</si>
  <si>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</si>
  <si>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</si>
  <si>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</si>
  <si>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</si>
  <si>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</si>
  <si>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</si>
  <si>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</si>
  <si>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</si>
  <si>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</si>
  <si>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</si>
  <si>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</si>
  <si>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</si>
  <si>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</si>
  <si>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</si>
  <si>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</si>
  <si>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</si>
  <si>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</si>
  <si>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</si>
  <si>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</si>
  <si>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</si>
  <si>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</si>
  <si>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</si>
  <si>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</si>
  <si>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</si>
  <si>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</si>
  <si>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</si>
  <si>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</si>
  <si>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</si>
  <si>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</si>
  <si>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</si>
  <si>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</si>
  <si>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</si>
  <si>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</si>
  <si>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</si>
  <si>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</si>
  <si>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</si>
  <si>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</si>
  <si>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</si>
  <si>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</si>
  <si>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</si>
  <si>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</si>
  <si>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</si>
  <si>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</si>
  <si>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</si>
  <si>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</si>
  <si>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</si>
  <si>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</si>
  <si>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</si>
  <si>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</si>
  <si>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</si>
  <si>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</si>
  <si>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</si>
  <si>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</si>
  <si>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</si>
  <si>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</si>
  <si>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</si>
  <si>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</si>
  <si>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</si>
  <si>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</si>
  <si>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</si>
  <si>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</si>
  <si>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</si>
  <si>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</si>
  <si>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</si>
  <si>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</si>
  <si>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</si>
  <si>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</si>
  <si>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</si>
  <si>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</si>
  <si>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</si>
  <si>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</si>
  <si>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</si>
  <si>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</si>
  <si>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</si>
  <si>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</si>
  <si>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</si>
  <si>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</si>
  <si>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</si>
  <si>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</si>
  <si>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</si>
  <si>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</si>
  <si>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</si>
  <si>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</si>
  <si>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</si>
  <si>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</si>
  <si>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</si>
  <si>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</si>
  <si>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</si>
  <si>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</si>
  <si>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</si>
  <si>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</si>
  <si>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</si>
  <si>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</si>
  <si>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</si>
  <si>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</si>
  <si>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</si>
  <si>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</si>
  <si>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</si>
  <si>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</si>
  <si>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</si>
  <si>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</si>
  <si>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</si>
  <si>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</si>
  <si>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</si>
  <si>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</si>
  <si>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</si>
  <si>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</si>
  <si>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</si>
  <si>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</si>
  <si>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</si>
  <si>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</si>
  <si>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</si>
  <si>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</si>
  <si>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</si>
  <si>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</si>
  <si>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</si>
  <si>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</si>
  <si>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</si>
  <si>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</si>
  <si>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</si>
  <si>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</si>
  <si>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</si>
  <si>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</si>
  <si>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</si>
  <si>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</si>
  <si>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</si>
  <si>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</si>
  <si>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</si>
  <si>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</si>
  <si>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</si>
  <si>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</si>
  <si>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</si>
  <si>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</si>
  <si>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</si>
  <si>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</si>
  <si>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</si>
  <si>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</si>
  <si>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</si>
  <si>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</si>
  <si>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</si>
  <si>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</si>
  <si>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</si>
  <si>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</si>
  <si>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</si>
  <si>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</si>
  <si>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</si>
  <si>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</si>
  <si>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</si>
  <si>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</si>
  <si>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</si>
  <si>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</si>
  <si>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</si>
  <si>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</si>
  <si>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</si>
  <si>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</si>
  <si>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</si>
  <si>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</si>
  <si>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</si>
  <si>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</si>
  <si>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</si>
  <si>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</si>
  <si>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</si>
  <si>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</si>
  <si>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</si>
  <si>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</si>
  <si>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</si>
  <si>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</si>
  <si>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</si>
  <si>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</si>
  <si>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</si>
  <si>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</si>
  <si>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</si>
  <si>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</si>
  <si>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</si>
  <si>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</si>
  <si>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</si>
  <si>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</si>
  <si>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</si>
  <si>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</si>
  <si>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</si>
  <si>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</si>
  <si>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</si>
  <si>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</si>
  <si>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</si>
  <si>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</si>
  <si>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</si>
  <si>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</si>
  <si>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</si>
  <si>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</si>
  <si>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</si>
  <si>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</si>
  <si>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</si>
  <si>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</si>
  <si>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</si>
  <si>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</si>
  <si>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</si>
  <si>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</si>
  <si>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</si>
  <si>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</si>
  <si>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</si>
  <si>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</si>
  <si>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</si>
  <si>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</si>
  <si>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</si>
  <si>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</si>
  <si>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</si>
  <si>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</si>
  <si>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</si>
  <si>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</si>
  <si>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</si>
  <si>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</si>
  <si>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</si>
  <si>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</si>
  <si>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</si>
  <si>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</si>
  <si>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</si>
  <si>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</si>
  <si>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</si>
  <si>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</si>
  <si>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</si>
  <si>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</si>
  <si>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</si>
  <si>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</si>
  <si>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</si>
  <si>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</si>
  <si>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</si>
  <si>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</si>
  <si>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</si>
  <si>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</si>
  <si>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</si>
  <si>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</si>
  <si>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</si>
  <si>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</si>
  <si>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</si>
  <si>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</si>
  <si>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</si>
  <si>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</si>
  <si>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</si>
  <si>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</si>
  <si>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</si>
  <si>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</si>
  <si>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</si>
  <si>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</si>
  <si>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</si>
  <si>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</si>
  <si>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</si>
  <si>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</si>
  <si>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</si>
  <si>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</si>
  <si>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</si>
  <si>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</si>
  <si>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</si>
  <si>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</si>
  <si>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</si>
  <si>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</si>
  <si>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</si>
  <si>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</si>
  <si>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</si>
  <si>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</si>
  <si>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</si>
  <si>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</si>
  <si>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</si>
  <si>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</si>
  <si>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</si>
  <si>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</si>
  <si>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</si>
  <si>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</si>
  <si>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</si>
  <si>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</si>
  <si>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</si>
  <si>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</si>
  <si>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</si>
  <si>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</si>
  <si>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</si>
  <si>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</si>
  <si>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</si>
  <si>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</si>
  <si>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</si>
  <si>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</si>
  <si>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</si>
  <si>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</si>
  <si>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</si>
  <si>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</si>
  <si>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</si>
  <si>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</si>
  <si>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</si>
  <si>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</si>
  <si>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</si>
  <si>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</si>
  <si>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</si>
  <si>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</si>
  <si>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</si>
  <si>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</si>
  <si>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</si>
  <si>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</si>
  <si>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</si>
  <si>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</si>
  <si>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</si>
  <si>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</si>
  <si>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</si>
  <si>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</si>
  <si>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</si>
  <si>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</si>
  <si>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</si>
  <si>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</si>
  <si>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</si>
  <si>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</si>
  <si>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</si>
  <si>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</si>
  <si>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</si>
  <si>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</si>
  <si>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</si>
  <si>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</si>
  <si>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</si>
  <si>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</si>
  <si>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</si>
  <si>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</si>
  <si>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</si>
  <si>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</si>
  <si>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</si>
  <si>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</si>
  <si>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</si>
  <si>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</si>
  <si>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</si>
  <si>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</si>
  <si>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</si>
  <si>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</si>
  <si>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</si>
  <si>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</si>
  <si>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</si>
  <si>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</si>
  <si>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</si>
  <si>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</si>
  <si>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</si>
  <si>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</si>
  <si>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</si>
  <si>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</si>
  <si>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</si>
  <si>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</si>
  <si>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</si>
  <si>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</si>
  <si>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</si>
  <si>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</si>
  <si>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</si>
  <si>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</si>
  <si>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</si>
  <si>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</si>
  <si>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</si>
  <si>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</si>
  <si>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</si>
  <si>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</si>
  <si>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</si>
  <si>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</si>
  <si>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</si>
  <si>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</si>
  <si>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</si>
  <si>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</si>
  <si>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</si>
  <si>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</si>
  <si>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</si>
  <si>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</si>
  <si>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</si>
  <si>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</si>
  <si>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</si>
  <si>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</si>
  <si>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</si>
  <si>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</si>
  <si>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</si>
  <si>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</si>
  <si>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</si>
  <si>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</si>
  <si>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</si>
  <si>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</si>
  <si>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</si>
  <si>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</si>
  <si>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</si>
  <si>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</si>
  <si>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</si>
  <si>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</si>
  <si>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</si>
  <si>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</si>
  <si>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</si>
  <si>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</si>
  <si>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</si>
  <si>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</si>
  <si>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</si>
  <si>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</si>
  <si>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</si>
  <si>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</si>
  <si>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</si>
  <si>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</si>
  <si>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</si>
  <si>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</si>
  <si>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</si>
  <si>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</si>
  <si>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</si>
  <si>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</si>
  <si>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</si>
  <si>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</si>
  <si>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</si>
  <si>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</si>
  <si>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</si>
  <si>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</si>
  <si>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</si>
  <si>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</si>
  <si>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</si>
  <si>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</si>
  <si>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</si>
  <si>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</si>
  <si>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</si>
  <si>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</si>
  <si>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</si>
  <si>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</si>
  <si>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</si>
  <si>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</si>
  <si>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</si>
  <si>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</si>
  <si>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</si>
  <si>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</si>
  <si>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</si>
  <si>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</si>
  <si>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</si>
  <si>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</si>
  <si>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</si>
  <si>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</si>
  <si>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</si>
  <si>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</si>
  <si>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</si>
  <si>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</si>
  <si>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</si>
  <si>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</si>
  <si>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</si>
  <si>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</si>
  <si>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</si>
  <si>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</si>
  <si>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</si>
  <si>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</si>
  <si>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</si>
  <si>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</si>
  <si>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</si>
  <si>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</si>
  <si>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</si>
  <si>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</si>
  <si>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</si>
  <si>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</si>
  <si>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</si>
  <si>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</si>
  <si>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</si>
  <si>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</si>
  <si>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</si>
  <si>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</si>
  <si>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</si>
  <si>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</si>
  <si>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</si>
  <si>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</si>
  <si>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</si>
  <si>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</si>
  <si>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</si>
  <si>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</si>
  <si>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</si>
  <si>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</si>
  <si>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</si>
  <si>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</si>
  <si>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</si>
  <si>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</si>
  <si>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</si>
  <si>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</si>
  <si>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</si>
  <si>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</si>
  <si>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</si>
  <si>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</si>
  <si>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</si>
  <si>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</si>
  <si>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</si>
  <si>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</si>
  <si>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</si>
  <si>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</si>
  <si>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</si>
  <si>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</si>
  <si>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</si>
  <si>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</si>
  <si>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</si>
  <si>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</si>
  <si>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</si>
  <si>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</si>
  <si>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</si>
  <si>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</si>
  <si>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</si>
  <si>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</si>
  <si>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</si>
  <si>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</si>
  <si>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</si>
  <si>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</si>
  <si>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</si>
  <si>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</si>
  <si>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</si>
  <si>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</si>
  <si>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</si>
  <si>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</si>
  <si>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</si>
  <si>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</si>
  <si>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</si>
  <si>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</si>
  <si>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</si>
  <si>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</si>
  <si>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</si>
  <si>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</si>
  <si>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</si>
  <si>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</si>
  <si>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</si>
  <si>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</si>
  <si>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</si>
  <si>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</si>
  <si>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</si>
  <si>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</si>
  <si>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</si>
  <si>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</si>
  <si>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</si>
  <si>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</si>
  <si>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</si>
  <si>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</si>
  <si>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</si>
  <si>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</si>
  <si>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</si>
  <si>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</si>
  <si>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</si>
  <si>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</si>
  <si>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</si>
  <si>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</si>
  <si>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</si>
  <si>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</si>
  <si>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</si>
  <si>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</si>
  <si>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</si>
  <si>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</si>
  <si>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</si>
  <si>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</si>
  <si>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</si>
  <si>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</si>
  <si>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</si>
  <si>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</si>
  <si>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</si>
  <si>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</si>
  <si>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</si>
  <si>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</si>
  <si>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</si>
  <si>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</si>
  <si>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</si>
  <si>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</si>
  <si>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</si>
  <si>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</si>
  <si>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</si>
  <si>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</si>
  <si>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</si>
  <si>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</si>
  <si>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</si>
  <si>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</si>
  <si>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</si>
  <si>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</si>
  <si>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</si>
  <si>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</si>
  <si>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</si>
  <si>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</si>
  <si>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</si>
  <si>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</si>
  <si>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</si>
  <si>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</si>
  <si>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</si>
  <si>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</si>
  <si>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</si>
  <si>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</si>
  <si>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</si>
  <si>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</si>
  <si>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</si>
  <si>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</si>
  <si>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</si>
  <si>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</si>
  <si>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</si>
  <si>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</si>
  <si>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</si>
  <si>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</si>
  <si>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</si>
  <si>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</si>
  <si>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</si>
  <si>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</si>
  <si>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</si>
  <si>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</si>
  <si>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</si>
  <si>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</si>
  <si>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</si>
  <si>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</si>
  <si>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</si>
  <si>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</si>
  <si>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</si>
  <si>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</si>
  <si>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</si>
  <si>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</si>
  <si>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</si>
  <si>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</si>
  <si>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</si>
  <si>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</si>
  <si>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</si>
  <si>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</si>
  <si>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</si>
  <si>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</si>
  <si>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</si>
  <si>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</si>
  <si>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</si>
  <si>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</si>
  <si>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</si>
  <si>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</si>
  <si>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</si>
  <si>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</si>
  <si>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</si>
  <si>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</si>
  <si>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</si>
  <si>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</si>
  <si>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</si>
  <si>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</si>
  <si>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</si>
  <si>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</si>
  <si>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</si>
  <si>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</si>
  <si>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</si>
  <si>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</si>
  <si>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</si>
  <si>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</si>
  <si>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</si>
  <si>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</si>
  <si>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</si>
  <si>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</si>
  <si>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</si>
  <si>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</si>
  <si>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</si>
  <si>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</si>
  <si>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</si>
  <si>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</si>
  <si>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</si>
  <si>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</si>
  <si>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</si>
  <si>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</si>
  <si>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</si>
  <si>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</si>
  <si>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</si>
  <si>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</si>
  <si>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</si>
  <si>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</si>
  <si>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</si>
  <si>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</si>
  <si>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</si>
  <si>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</si>
  <si>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</si>
  <si>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</si>
  <si>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</si>
  <si>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</si>
  <si>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</si>
  <si>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</si>
  <si>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</si>
  <si>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</si>
  <si>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</si>
  <si>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</si>
  <si>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</si>
  <si>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</si>
  <si>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</si>
  <si>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</si>
  <si>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</si>
  <si>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</si>
  <si>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</si>
  <si>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</si>
  <si>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</si>
  <si>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</si>
  <si>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</si>
  <si>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</si>
  <si>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</si>
  <si>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</si>
  <si>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</si>
  <si>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</si>
  <si>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</si>
  <si>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</si>
  <si>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</si>
  <si>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</si>
  <si>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</si>
  <si>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</si>
  <si>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</si>
  <si>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</si>
  <si>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</si>
  <si>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</si>
  <si>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</si>
  <si>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</si>
  <si>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</si>
  <si>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</si>
  <si>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</si>
  <si>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</si>
  <si>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</si>
  <si>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</si>
  <si>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</si>
  <si>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</si>
  <si>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</si>
  <si>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</si>
  <si>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</si>
  <si>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</si>
  <si>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</si>
  <si>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</si>
  <si>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</si>
  <si>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</si>
  <si>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</si>
  <si>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</si>
  <si>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</si>
  <si>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</si>
  <si>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</si>
  <si>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</si>
  <si>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</si>
  <si>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</si>
  <si>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</si>
  <si>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</si>
  <si>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</si>
  <si>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</si>
  <si>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</si>
  <si>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</si>
  <si>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</si>
  <si>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</si>
  <si>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</si>
  <si>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</si>
  <si>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</si>
  <si>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</si>
  <si>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</si>
  <si>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</si>
  <si>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</si>
  <si>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</si>
  <si>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</si>
  <si>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</si>
  <si>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</si>
  <si>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</si>
  <si>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</si>
  <si>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</si>
  <si>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</si>
  <si>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</si>
  <si>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</si>
  <si>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</si>
  <si>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</si>
  <si>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</si>
  <si>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</si>
  <si>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</si>
  <si>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</si>
  <si>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</si>
  <si>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</si>
  <si>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</si>
  <si>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</si>
  <si>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</si>
  <si>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</si>
  <si>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</si>
  <si>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</si>
  <si>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</si>
  <si>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</si>
  <si>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</si>
  <si>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</si>
  <si>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</si>
  <si>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</si>
  <si>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</si>
  <si>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</si>
  <si>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</si>
  <si>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</si>
  <si>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</si>
  <si>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</si>
  <si>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</si>
  <si>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</si>
  <si>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</si>
  <si>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</si>
  <si>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</si>
  <si>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</si>
  <si>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</si>
  <si>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</si>
  <si>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</si>
  <si>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</si>
  <si>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</si>
  <si>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</si>
  <si>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</si>
  <si>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</si>
  <si>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</si>
  <si>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</si>
  <si>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</si>
  <si>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</si>
  <si>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</si>
  <si>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</si>
  <si>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</si>
  <si>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</si>
  <si>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</si>
  <si>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</si>
  <si>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</si>
  <si>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</si>
  <si>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</si>
  <si>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</si>
  <si>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</si>
  <si>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</si>
  <si>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</si>
  <si>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</si>
  <si>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</si>
  <si>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</si>
  <si>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</si>
  <si>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</si>
  <si>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</si>
  <si>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</si>
  <si>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</si>
  <si>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</si>
  <si>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</si>
  <si>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</si>
  <si>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</si>
  <si>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</si>
  <si>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</si>
  <si>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</si>
  <si>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</si>
  <si>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</si>
  <si>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</si>
  <si>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</si>
  <si>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</si>
  <si>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</si>
  <si>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</si>
  <si>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</si>
  <si>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</si>
  <si>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</si>
  <si>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</si>
  <si>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</si>
  <si>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</si>
  <si>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</si>
  <si>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</si>
  <si>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</si>
  <si>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</si>
  <si>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</si>
  <si>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</si>
  <si>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</si>
  <si>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</si>
  <si>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</si>
  <si>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</si>
  <si>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</si>
  <si>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</si>
  <si>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</si>
  <si>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</si>
  <si>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</si>
  <si>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</si>
  <si>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</si>
  <si>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</si>
  <si>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</si>
  <si>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</si>
  <si>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</si>
  <si>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</si>
  <si>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</si>
  <si>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</si>
  <si>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</si>
  <si>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</si>
  <si>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</si>
  <si>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</si>
  <si>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</si>
  <si>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</si>
  <si>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</si>
  <si>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</si>
  <si>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</si>
  <si>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</si>
  <si>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</si>
  <si>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</si>
  <si>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</si>
  <si>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</si>
  <si>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</si>
  <si>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</si>
  <si>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</si>
  <si>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</si>
  <si>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</si>
  <si>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</si>
  <si>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</si>
  <si>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</si>
  <si>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</si>
  <si>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</si>
  <si>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</si>
  <si>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</si>
  <si>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</si>
  <si>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</si>
  <si>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</si>
  <si>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</si>
  <si>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</si>
  <si>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</si>
  <si>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</si>
  <si>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</si>
  <si>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</si>
  <si>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</si>
  <si>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</si>
  <si>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</si>
  <si>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</si>
  <si>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</si>
  <si>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</si>
  <si>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</si>
  <si>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</si>
  <si>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</si>
  <si>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</si>
  <si>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</si>
  <si>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</si>
  <si>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</si>
  <si>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</si>
  <si>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</si>
  <si>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</si>
  <si>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</si>
  <si>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</si>
  <si>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</si>
  <si>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</si>
  <si>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</si>
  <si>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</si>
  <si>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</si>
  <si>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</si>
  <si>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</si>
  <si>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</si>
  <si>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</si>
  <si>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</si>
  <si>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</si>
  <si>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</si>
  <si>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</si>
  <si>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</si>
  <si>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</si>
  <si>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</si>
  <si>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</si>
  <si>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</si>
  <si>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</si>
  <si>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</si>
  <si>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</si>
  <si>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</si>
  <si>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</si>
  <si>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</si>
  <si>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</si>
  <si>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</si>
  <si>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</si>
  <si>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</si>
  <si>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</si>
  <si>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</si>
  <si>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</si>
  <si>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</si>
  <si>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</si>
  <si>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</si>
  <si>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</si>
  <si>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</si>
  <si>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</si>
  <si>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</si>
  <si>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</si>
  <si>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</si>
  <si>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</si>
  <si>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</si>
  <si>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</si>
  <si>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</si>
  <si>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</si>
  <si>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</si>
  <si>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</si>
  <si>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</si>
  <si>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</si>
  <si>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</si>
  <si>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</si>
  <si>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</si>
  <si>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</si>
  <si>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</si>
  <si>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</si>
  <si>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</si>
  <si>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</si>
  <si>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</si>
  <si>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</si>
  <si>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</si>
  <si>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</si>
  <si>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</si>
  <si>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</si>
  <si>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</si>
  <si>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</si>
  <si>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</si>
  <si>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</si>
  <si>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</si>
  <si>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</si>
  <si>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</si>
  <si>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</si>
  <si>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</si>
  <si>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</si>
  <si>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</si>
  <si>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</si>
  <si>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</si>
  <si>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</si>
  <si>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</si>
  <si>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</si>
  <si>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</si>
  <si>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</si>
  <si>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</si>
  <si>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</si>
  <si>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</si>
  <si>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</si>
  <si>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</si>
  <si>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</si>
  <si>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</si>
  <si>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</si>
  <si>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</si>
  <si>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</si>
  <si>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</si>
  <si>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</si>
  <si>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</si>
  <si>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</si>
  <si>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</si>
  <si>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</si>
  <si>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</si>
  <si>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</si>
  <si>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</si>
  <si>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</si>
  <si>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</si>
  <si>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</si>
  <si>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</si>
  <si>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</si>
  <si>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</si>
  <si>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</si>
  <si>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</si>
  <si>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</si>
  <si>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</si>
  <si>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</si>
  <si>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</si>
  <si>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</si>
  <si>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</si>
  <si>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</si>
  <si>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</si>
  <si>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</si>
  <si>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</si>
  <si>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</si>
  <si>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</si>
  <si>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</si>
  <si>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</si>
  <si>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</si>
  <si>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</si>
  <si>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</si>
  <si>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</si>
  <si>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</si>
  <si>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</si>
  <si>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</si>
  <si>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</si>
  <si>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</si>
  <si>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</si>
  <si>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</si>
  <si>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</si>
  <si>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</si>
  <si>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</si>
  <si>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</si>
  <si>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</si>
  <si>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</si>
  <si>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</si>
  <si>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</si>
  <si>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</si>
  <si>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</si>
  <si>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</si>
  <si>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</si>
  <si>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</si>
  <si>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</si>
  <si>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</si>
  <si>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</si>
  <si>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</si>
  <si>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</si>
  <si>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</si>
  <si>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</si>
  <si>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</si>
  <si>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</si>
  <si>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</si>
  <si>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</si>
  <si>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</si>
  <si>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</si>
  <si>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</si>
  <si>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</si>
  <si>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</si>
  <si>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</si>
  <si>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</si>
  <si>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</si>
  <si>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</si>
  <si>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</si>
  <si>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</si>
  <si>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</si>
  <si>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</si>
  <si>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</si>
  <si>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</si>
  <si>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</si>
  <si>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</si>
  <si>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</si>
  <si>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</si>
  <si>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</si>
  <si>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</si>
  <si>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</si>
  <si>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</si>
  <si>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</si>
  <si>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</si>
  <si>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</si>
  <si>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</si>
  <si>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</si>
  <si>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</si>
  <si>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</si>
  <si>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</si>
  <si>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</si>
  <si>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</si>
  <si>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</si>
  <si>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</si>
  <si>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</si>
  <si>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</si>
  <si>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</si>
  <si>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</si>
  <si>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</si>
  <si>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</si>
  <si>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</si>
  <si>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</si>
  <si>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</si>
  <si>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</si>
  <si>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</si>
  <si>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</si>
  <si>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</si>
  <si>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</si>
  <si>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</si>
  <si>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</si>
  <si>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</si>
  <si>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</si>
  <si>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</si>
  <si>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</si>
  <si>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</si>
  <si>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</si>
  <si>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</si>
  <si>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</si>
  <si>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</si>
  <si>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</si>
  <si>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</si>
  <si>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</si>
  <si>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</si>
  <si>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</si>
  <si>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</si>
  <si>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</si>
  <si>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</si>
  <si>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</si>
  <si>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</si>
  <si>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</si>
  <si>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</si>
  <si>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</si>
  <si>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</si>
  <si>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</si>
  <si>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</si>
  <si>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</si>
  <si>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</si>
  <si>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</si>
  <si>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</si>
  <si>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</si>
  <si>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</si>
  <si>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</si>
  <si>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</si>
  <si>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</si>
  <si>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</si>
  <si>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</si>
  <si>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</si>
  <si>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</si>
  <si>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</si>
  <si>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</si>
  <si>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</si>
  <si>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</si>
  <si>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</si>
  <si>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</si>
  <si>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</si>
  <si>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</si>
  <si>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</si>
  <si>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</si>
  <si>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</si>
  <si>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</si>
  <si>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</si>
  <si>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</si>
  <si>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</si>
  <si>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</si>
  <si>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</si>
  <si>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</si>
  <si>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</si>
  <si>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</si>
  <si>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</si>
  <si>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</si>
  <si>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</si>
  <si>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</si>
  <si>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</si>
  <si>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</si>
  <si>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</si>
  <si>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</si>
  <si>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</si>
  <si>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</si>
  <si>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</si>
  <si>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</si>
  <si>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</si>
  <si>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</si>
  <si>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</si>
  <si>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</si>
  <si>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</si>
  <si>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</si>
  <si>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</si>
  <si>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</si>
  <si>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</si>
  <si>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</si>
  <si>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</si>
  <si>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</si>
  <si>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</si>
  <si>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</si>
  <si>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</si>
  <si>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</si>
  <si>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</si>
  <si>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</si>
  <si>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</si>
  <si>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</si>
  <si>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</si>
  <si>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</si>
  <si>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</si>
  <si>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</si>
  <si>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</si>
  <si>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</si>
  <si>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</si>
  <si>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</si>
  <si>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</si>
  <si>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</si>
  <si>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</si>
  <si>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</si>
  <si>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</si>
  <si>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</si>
  <si>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</si>
  <si>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</si>
  <si>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</si>
  <si>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</si>
  <si>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</si>
  <si>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</si>
  <si>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</si>
  <si>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</si>
  <si>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</si>
  <si>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</si>
  <si>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</si>
  <si>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</si>
  <si>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</si>
  <si>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</si>
  <si>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</si>
  <si>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</si>
  <si>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</si>
  <si>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</si>
  <si>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</si>
  <si>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</si>
  <si>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</si>
  <si>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</si>
  <si>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</si>
  <si>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</si>
  <si>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</si>
  <si>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</si>
  <si>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</si>
  <si>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</si>
  <si>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</si>
  <si>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</si>
  <si>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</si>
  <si>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</si>
  <si>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</si>
  <si>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</si>
  <si>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</si>
  <si>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</si>
  <si>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</si>
  <si>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</si>
  <si>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</si>
  <si>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</si>
  <si>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</si>
  <si>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</si>
  <si>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</si>
  <si>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</si>
  <si>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</si>
  <si>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</si>
  <si>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</si>
  <si>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</si>
  <si>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</si>
  <si>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</si>
  <si>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</si>
  <si>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</si>
  <si>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</si>
  <si>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</si>
  <si>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</si>
  <si>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</si>
  <si>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</si>
  <si>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</si>
  <si>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</si>
  <si>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</si>
  <si>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</si>
  <si>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</si>
  <si>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</si>
  <si>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</si>
  <si>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</si>
  <si>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</si>
  <si>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</si>
  <si>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</si>
  <si>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</si>
  <si>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</si>
  <si>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</si>
  <si>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</si>
  <si>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</si>
  <si>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</si>
  <si>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</si>
  <si>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</si>
  <si>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</si>
  <si>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</si>
  <si>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</si>
  <si>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</si>
  <si>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</si>
  <si>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</si>
  <si>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</si>
  <si>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</si>
  <si>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</si>
  <si>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</si>
  <si>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</si>
  <si>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</si>
  <si>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</si>
  <si>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</si>
  <si>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</si>
  <si>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</si>
  <si>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</si>
  <si>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</si>
  <si>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</si>
  <si>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</si>
  <si>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</si>
  <si>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</si>
  <si>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</si>
  <si>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</si>
  <si>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</si>
  <si>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</si>
  <si>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</si>
  <si>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</si>
  <si>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</si>
  <si>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</si>
  <si>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</si>
  <si>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</si>
  <si>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</si>
  <si>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</si>
  <si>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</si>
  <si>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</si>
  <si>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</si>
  <si>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</si>
  <si>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</si>
  <si>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</si>
  <si>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</si>
  <si>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</si>
  <si>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</si>
  <si>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</si>
  <si>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</si>
  <si>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</si>
  <si>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</si>
  <si>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</si>
  <si>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</si>
  <si>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</si>
  <si>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</si>
  <si>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</si>
  <si>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</si>
  <si>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</si>
  <si>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</si>
  <si>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</si>
  <si>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</si>
  <si>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</si>
  <si>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</si>
  <si>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</si>
  <si>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</si>
  <si>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</si>
  <si>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</si>
  <si>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</si>
  <si>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</si>
  <si>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</si>
  <si>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</si>
  <si>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</si>
  <si>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</si>
  <si>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</si>
  <si>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</si>
  <si>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</si>
  <si>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</si>
  <si>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</si>
  <si>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</si>
  <si>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</si>
  <si>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</si>
  <si>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</si>
  <si>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</si>
  <si>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</si>
  <si>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</si>
  <si>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</si>
  <si>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</si>
  <si>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</si>
  <si>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</si>
  <si>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</si>
  <si>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</si>
  <si>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</si>
  <si>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</si>
  <si>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</si>
  <si>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</si>
  <si>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</si>
  <si>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</si>
  <si>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</si>
  <si>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</si>
  <si>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</si>
  <si>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</si>
  <si>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</si>
  <si>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</si>
  <si>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</si>
  <si>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</si>
  <si>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</si>
  <si>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</si>
  <si>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</si>
  <si>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</si>
  <si>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</si>
  <si>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</si>
  <si>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</si>
  <si>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</si>
  <si>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</si>
  <si>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</si>
  <si>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</si>
  <si>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</si>
  <si>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</si>
  <si>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</si>
  <si>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</si>
  <si>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</si>
  <si>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</si>
  <si>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</si>
  <si>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</si>
  <si>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</si>
  <si>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</si>
  <si>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</si>
  <si>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</si>
  <si>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</si>
  <si>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</si>
  <si>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</si>
  <si>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</si>
  <si>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</si>
  <si>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</si>
  <si>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</si>
  <si>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</si>
  <si>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</si>
  <si>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</si>
  <si>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</si>
  <si>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</si>
  <si>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</si>
  <si>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</si>
  <si>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</si>
  <si>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</si>
  <si>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</si>
  <si>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</si>
  <si>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</si>
  <si>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</si>
  <si>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</si>
  <si>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</si>
  <si>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</si>
  <si>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</si>
  <si>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</si>
  <si>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</si>
  <si>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</si>
  <si>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</si>
  <si>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</si>
  <si>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</si>
  <si>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</si>
  <si>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</si>
  <si>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</si>
  <si>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</si>
  <si>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</si>
  <si>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</si>
  <si>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</si>
  <si>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</si>
  <si>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</si>
  <si>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</si>
  <si>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</si>
  <si>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</si>
  <si>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</si>
  <si>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</si>
  <si>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</si>
  <si>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</si>
  <si>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</si>
  <si>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</si>
  <si>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</si>
  <si>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</si>
  <si>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</si>
  <si>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</si>
  <si>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</si>
  <si>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</si>
  <si>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</si>
  <si>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</si>
  <si>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</si>
  <si>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</si>
  <si>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</si>
  <si>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</si>
  <si>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</si>
  <si>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</si>
  <si>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</si>
  <si>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</si>
  <si>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</si>
  <si>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</si>
  <si>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</si>
  <si>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</si>
  <si>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</si>
  <si>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</si>
  <si>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</si>
  <si>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</si>
  <si>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</si>
  <si>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</si>
  <si>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</si>
  <si>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</si>
  <si>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</si>
  <si>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</si>
  <si>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</si>
  <si>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</si>
  <si>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</si>
  <si>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</si>
  <si>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</si>
  <si>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</si>
  <si>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</si>
  <si>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</si>
  <si>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</si>
  <si>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</si>
  <si>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</si>
  <si>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</si>
  <si>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</si>
  <si>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</si>
  <si>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</si>
  <si>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</si>
  <si>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</si>
  <si>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</si>
  <si>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</si>
  <si>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</si>
  <si>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</si>
  <si>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</si>
  <si>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</si>
  <si>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</si>
  <si>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</si>
  <si>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</si>
  <si>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</si>
  <si>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</si>
  <si>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</si>
  <si>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</si>
  <si>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</si>
  <si>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</si>
  <si>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</si>
  <si>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</si>
  <si>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</si>
  <si>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</si>
  <si>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</si>
  <si>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</si>
  <si>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</si>
  <si>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</si>
  <si>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</si>
  <si>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</si>
  <si>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</si>
  <si>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</si>
  <si>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</si>
  <si>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</si>
  <si>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</si>
  <si>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</si>
  <si>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</si>
  <si>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</si>
  <si>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</si>
  <si>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</si>
  <si>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</si>
  <si>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</si>
  <si>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</si>
  <si>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</si>
  <si>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</si>
  <si>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</si>
  <si>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</si>
  <si>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</si>
  <si>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</si>
  <si>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</si>
  <si>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</si>
  <si>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</si>
  <si>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</si>
  <si>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</si>
  <si>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</si>
  <si>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</si>
  <si>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</si>
  <si>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</si>
  <si>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</si>
  <si>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</si>
  <si>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</si>
  <si>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</si>
  <si>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</si>
  <si>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</si>
  <si>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</si>
  <si>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</si>
  <si>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</si>
  <si>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</si>
  <si>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</si>
  <si>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</si>
  <si>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</si>
  <si>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</si>
  <si>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</si>
  <si>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</si>
  <si>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</si>
  <si>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</si>
  <si>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</si>
  <si>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</si>
  <si>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</si>
  <si>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</si>
  <si>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</si>
  <si>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</si>
  <si>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</si>
  <si>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</si>
  <si>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</si>
  <si>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</si>
  <si>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</si>
  <si>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</si>
  <si>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</si>
  <si>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</si>
  <si>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</si>
  <si>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</si>
  <si>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</si>
  <si>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</si>
  <si>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</si>
  <si>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</si>
  <si>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</si>
  <si>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</si>
  <si>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</si>
  <si>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</si>
  <si>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</si>
  <si>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</si>
  <si>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</si>
  <si>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</si>
  <si>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</si>
  <si>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</si>
  <si>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</si>
  <si>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</si>
  <si>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</si>
  <si>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</si>
  <si>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</si>
  <si>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</si>
  <si>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</si>
  <si>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</si>
  <si>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</si>
  <si>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</si>
  <si>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</si>
  <si>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</si>
  <si>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</si>
  <si>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</si>
  <si>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</si>
  <si>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</si>
  <si>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</si>
  <si>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</si>
  <si>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</si>
  <si>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</si>
  <si>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</si>
  <si>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</si>
  <si>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</si>
  <si>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</si>
  <si>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</si>
  <si>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</si>
  <si>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</si>
  <si>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</si>
  <si>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</si>
  <si>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</si>
  <si>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</si>
  <si>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</si>
  <si>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</si>
  <si>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</si>
  <si>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</si>
  <si>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</si>
  <si>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</si>
  <si>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</si>
  <si>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</si>
  <si>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</si>
  <si>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</si>
  <si>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</si>
  <si>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</si>
  <si>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</si>
  <si>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</si>
  <si>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</si>
  <si>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</si>
  <si>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</si>
  <si>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</si>
  <si>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</si>
  <si>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</si>
  <si>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</si>
  <si>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</si>
  <si>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</si>
  <si>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</si>
  <si>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</si>
  <si>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</si>
  <si>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</si>
  <si>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</si>
  <si>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</si>
  <si>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</si>
  <si>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</si>
  <si>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</si>
  <si>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</si>
  <si>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</si>
  <si>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</si>
  <si>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</si>
  <si>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</si>
  <si>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</si>
  <si>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</si>
  <si>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</si>
  <si>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</si>
  <si>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</si>
  <si>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</si>
  <si>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</si>
  <si>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</si>
  <si>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</si>
  <si>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</si>
  <si>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</si>
  <si>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</si>
  <si>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</si>
  <si>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</si>
  <si>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</si>
  <si>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</si>
  <si>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</si>
  <si>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</si>
  <si>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</si>
  <si>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</si>
  <si>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</si>
  <si>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</si>
  <si>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</si>
  <si>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</si>
  <si>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</si>
  <si>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</si>
  <si>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</si>
  <si>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</si>
  <si>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</si>
  <si>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</si>
  <si>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</si>
  <si>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</si>
  <si>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</si>
  <si>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</si>
  <si>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</si>
  <si>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</si>
  <si>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</si>
  <si>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</si>
  <si>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</si>
  <si>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</si>
  <si>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</si>
  <si>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</si>
  <si>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</si>
  <si>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</si>
  <si>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</si>
  <si>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</si>
  <si>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</si>
  <si>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</si>
  <si>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</si>
  <si>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</si>
  <si>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</si>
  <si>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</si>
  <si>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</si>
  <si>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</si>
  <si>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</si>
  <si>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</si>
  <si>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</si>
  <si>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</si>
  <si>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</si>
  <si>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</si>
  <si>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</si>
  <si>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</si>
  <si>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</si>
  <si>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</si>
  <si>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</si>
  <si>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</si>
  <si>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</si>
  <si>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</si>
  <si>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</si>
  <si>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</si>
  <si>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</si>
  <si>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</si>
  <si>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</si>
  <si>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</si>
  <si>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</si>
  <si>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</si>
  <si>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</si>
  <si>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</si>
  <si>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</si>
  <si>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</si>
  <si>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</si>
  <si>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</si>
  <si>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</si>
  <si>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</si>
  <si>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</si>
  <si>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</si>
  <si>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</si>
  <si>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</si>
  <si>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</si>
  <si>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</si>
  <si>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</si>
  <si>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</si>
  <si>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</si>
  <si>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</si>
  <si>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</si>
  <si>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</si>
  <si>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</si>
  <si>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</si>
  <si>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</si>
  <si>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</si>
  <si>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</si>
  <si>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</si>
  <si>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</si>
  <si>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</si>
  <si>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</si>
  <si>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</si>
  <si>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</si>
  <si>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</si>
  <si>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</si>
  <si>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</si>
  <si>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</si>
  <si>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</si>
  <si>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</si>
  <si>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</si>
  <si>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</si>
  <si>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</si>
  <si>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</si>
  <si>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</si>
  <si>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</si>
  <si>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</si>
  <si>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</si>
  <si>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</si>
  <si>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</si>
  <si>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</si>
  <si>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</si>
  <si>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</si>
  <si>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</si>
  <si>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</si>
  <si>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</si>
  <si>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</si>
  <si>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</si>
  <si>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</si>
  <si>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</si>
  <si>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</si>
  <si>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</si>
  <si>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</si>
  <si>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</si>
  <si>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</si>
  <si>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</si>
  <si>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</si>
  <si>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</si>
  <si>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</si>
  <si>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</si>
  <si>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</si>
  <si>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</si>
  <si>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</si>
  <si>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</si>
  <si>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</si>
  <si>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</si>
  <si>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</si>
  <si>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</si>
  <si>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</si>
  <si>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</si>
  <si>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</si>
  <si>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</si>
  <si>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</si>
  <si>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</si>
  <si>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</si>
  <si>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</si>
  <si>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</si>
  <si>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</si>
  <si>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</si>
  <si>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</si>
  <si>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</si>
  <si>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</si>
  <si>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</si>
  <si>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</si>
  <si>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</si>
  <si>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</si>
  <si>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</si>
  <si>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</si>
  <si>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</si>
  <si>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</si>
  <si>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</si>
  <si>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</si>
  <si>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</si>
  <si>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</si>
  <si>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</si>
  <si>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</si>
  <si>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</si>
  <si>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</si>
  <si>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</si>
  <si>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</si>
  <si>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</si>
  <si>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</si>
  <si>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</si>
  <si>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</si>
  <si>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</si>
  <si>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</si>
  <si>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</si>
  <si>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</si>
  <si>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</si>
  <si>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</si>
  <si>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</si>
  <si>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</si>
  <si>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</si>
  <si>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</si>
  <si>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</si>
  <si>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</si>
  <si>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</si>
  <si>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</si>
  <si>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</si>
  <si>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</si>
  <si>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</si>
  <si>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</si>
  <si>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</si>
  <si>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</si>
  <si>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</si>
  <si>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</si>
  <si>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</si>
  <si>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</si>
  <si>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</si>
  <si>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</si>
  <si>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</si>
  <si>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</si>
  <si>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</si>
  <si>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</si>
  <si>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</si>
  <si>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</si>
  <si>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</si>
  <si>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</si>
  <si>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</si>
  <si>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</si>
  <si>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</si>
  <si>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</si>
  <si>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</si>
  <si>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</si>
  <si>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</si>
  <si>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</si>
  <si>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</si>
  <si>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</si>
  <si>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</si>
  <si>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</si>
  <si>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</si>
  <si>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</si>
  <si>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</si>
  <si>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</si>
  <si>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</si>
  <si>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</si>
  <si>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</si>
  <si>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</si>
  <si>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</si>
  <si>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</si>
  <si>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</si>
  <si>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</si>
  <si>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</si>
  <si>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</si>
  <si>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</si>
  <si>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</si>
  <si>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</si>
  <si>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</si>
  <si>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</si>
  <si>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</si>
  <si>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</si>
  <si>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</si>
  <si>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</si>
  <si>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</si>
  <si>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</si>
  <si>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</si>
  <si>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</si>
  <si>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</si>
  <si>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</si>
  <si>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</si>
  <si>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</si>
  <si>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</si>
  <si>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</si>
  <si>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</si>
  <si>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</si>
  <si>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</si>
  <si>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</si>
  <si>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</si>
  <si>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</si>
  <si>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</si>
  <si>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</si>
  <si>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</si>
  <si>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</si>
  <si>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</si>
  <si>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</si>
  <si>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</si>
  <si>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</si>
  <si>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</si>
  <si>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</si>
  <si>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</si>
  <si>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</si>
  <si>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</si>
  <si>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</si>
  <si>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</si>
  <si>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</si>
  <si>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</si>
  <si>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</si>
  <si>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</si>
  <si>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</si>
  <si>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</si>
  <si>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</si>
  <si>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</si>
  <si>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</si>
  <si>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</si>
  <si>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</si>
  <si>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</si>
  <si>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</si>
  <si>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</si>
  <si>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</si>
  <si>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</si>
  <si>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</si>
  <si>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</si>
  <si>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</si>
  <si>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</si>
  <si>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</si>
  <si>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</si>
  <si>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</si>
  <si>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</si>
  <si>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</si>
  <si>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</si>
  <si>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</si>
  <si>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</si>
  <si>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</si>
  <si>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</si>
  <si>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</si>
  <si>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</si>
  <si>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</si>
  <si>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</si>
  <si>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</si>
  <si>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</si>
  <si>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</si>
  <si>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</si>
  <si>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</si>
  <si>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</si>
  <si>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</si>
  <si>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</si>
  <si>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</si>
  <si>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</si>
  <si>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</si>
  <si>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</si>
  <si>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</si>
  <si>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</si>
  <si>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</si>
  <si>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</si>
  <si>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</si>
  <si>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</si>
  <si>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</si>
  <si>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</si>
  <si>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</si>
  <si>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</si>
  <si>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</si>
  <si>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</si>
  <si>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</si>
  <si>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</si>
  <si>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</si>
  <si>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</si>
  <si>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</si>
  <si>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</si>
  <si>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</si>
  <si>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</si>
  <si>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</si>
  <si>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</si>
  <si>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</si>
  <si>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</si>
  <si>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</si>
  <si>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</si>
  <si>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</si>
  <si>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</si>
  <si>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</si>
  <si>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</si>
  <si>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</si>
  <si>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</si>
  <si>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</si>
  <si>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</si>
  <si>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</si>
  <si>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</si>
  <si>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</si>
  <si>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</si>
  <si>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</si>
  <si>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</si>
  <si>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</si>
  <si>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</si>
  <si>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</si>
  <si>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</si>
  <si>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</si>
  <si>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</si>
  <si>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</si>
  <si>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</si>
  <si>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</si>
  <si>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</si>
  <si>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</si>
  <si>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</si>
  <si>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</si>
  <si>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</si>
  <si>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</si>
  <si>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</si>
  <si>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</si>
  <si>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</si>
  <si>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</si>
  <si>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</si>
  <si>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</si>
  <si>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</si>
  <si>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</si>
  <si>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</si>
  <si>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</si>
  <si>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</si>
  <si>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</si>
  <si>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</si>
  <si>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</si>
  <si>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</si>
  <si>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</si>
  <si>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</si>
  <si>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</si>
  <si>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</si>
  <si>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</si>
  <si>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</si>
  <si>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</si>
  <si>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</si>
  <si>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</si>
  <si>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</si>
  <si>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</si>
  <si>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</si>
  <si>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</si>
  <si>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</si>
  <si>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</si>
  <si>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</si>
  <si>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</si>
  <si>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</si>
  <si>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</si>
  <si>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</si>
  <si>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</si>
  <si>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</si>
  <si>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</si>
  <si>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</si>
  <si>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</si>
  <si>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</si>
  <si>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</si>
  <si>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</si>
  <si>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</si>
  <si>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</si>
  <si>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</si>
  <si>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</si>
  <si>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</si>
  <si>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</si>
  <si>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</si>
  <si>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</si>
  <si>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</si>
  <si>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</si>
  <si>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</si>
  <si>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</si>
  <si>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</si>
  <si>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</si>
  <si>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</si>
  <si>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</si>
  <si>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</si>
  <si>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</si>
  <si>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</si>
  <si>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</si>
  <si>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</si>
  <si>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</si>
  <si>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</si>
  <si>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</si>
  <si>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</si>
  <si>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</si>
  <si>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</si>
  <si>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</si>
  <si>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</si>
  <si>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</si>
  <si>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</si>
  <si>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</si>
  <si>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</si>
  <si>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</si>
  <si>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</si>
  <si>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</si>
  <si>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</si>
  <si>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</si>
  <si>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</si>
  <si>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</si>
  <si>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</si>
  <si>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</si>
  <si>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</si>
  <si>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</si>
  <si>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</si>
  <si>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</si>
  <si>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</si>
  <si>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</si>
  <si>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</si>
  <si>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</si>
  <si>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</si>
  <si>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</si>
  <si>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</si>
  <si>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</si>
  <si>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</si>
  <si>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</si>
  <si>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</si>
  <si>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</si>
  <si>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</si>
  <si>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</si>
  <si>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</si>
  <si>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</si>
  <si>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</si>
  <si>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</si>
  <si>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</si>
  <si>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</si>
  <si>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</si>
  <si>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</si>
  <si>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</si>
  <si>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</si>
  <si>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</si>
  <si>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</si>
  <si>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</si>
  <si>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</si>
  <si>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</si>
  <si>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</si>
  <si>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</si>
  <si>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</si>
  <si>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</si>
  <si>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</si>
  <si>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</si>
  <si>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</si>
  <si>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</si>
  <si>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</si>
  <si>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</si>
  <si>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</si>
  <si>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</si>
  <si>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</si>
  <si>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</si>
  <si>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</si>
  <si>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</si>
  <si>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</si>
  <si>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</si>
  <si>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</si>
  <si>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</si>
  <si>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</si>
  <si>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</si>
  <si>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</si>
  <si>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</si>
  <si>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</si>
  <si>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</si>
  <si>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</si>
  <si>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</si>
  <si>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</si>
  <si>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</si>
  <si>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</si>
  <si>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</si>
  <si>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</si>
  <si>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</si>
  <si>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</si>
  <si>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</si>
  <si>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</si>
  <si>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</si>
  <si>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</si>
  <si>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</si>
  <si>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</si>
  <si>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</si>
  <si>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</si>
  <si>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</si>
  <si>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</si>
  <si>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</si>
  <si>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</si>
  <si>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</si>
  <si>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</si>
  <si>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</si>
  <si>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</si>
  <si>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</si>
  <si>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</si>
  <si>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</si>
  <si>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</si>
  <si>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</si>
  <si>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</si>
  <si>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</si>
  <si>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</si>
  <si>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</si>
  <si>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</si>
  <si>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</si>
  <si>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</si>
  <si>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</si>
  <si>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</si>
  <si>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</si>
  <si>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</si>
  <si>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</si>
  <si>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</si>
  <si>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</si>
  <si>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</si>
  <si>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</si>
  <si>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</si>
  <si>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</si>
  <si>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</si>
  <si>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</si>
  <si>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</si>
  <si>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</si>
  <si>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</si>
  <si>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</si>
  <si>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</si>
  <si>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</si>
  <si>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</si>
  <si>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</si>
  <si>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</si>
  <si>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</si>
  <si>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</si>
  <si>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</si>
  <si>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</si>
  <si>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</si>
  <si>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</si>
  <si>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</si>
  <si>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</si>
  <si>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</si>
  <si>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</si>
  <si>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</si>
  <si>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</si>
  <si>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</si>
  <si>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</si>
  <si>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</si>
  <si>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</si>
  <si>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</si>
  <si>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</si>
  <si>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</si>
  <si>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</si>
  <si>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</si>
  <si>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</si>
  <si>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</si>
  <si>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</si>
  <si>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</si>
  <si>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</si>
  <si>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</si>
  <si>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</si>
  <si>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</si>
  <si>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</si>
  <si>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</si>
  <si>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</si>
  <si>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</si>
  <si>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</si>
  <si>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</si>
  <si>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</si>
  <si>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</si>
  <si>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</si>
  <si>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</si>
  <si>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</si>
  <si>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</si>
  <si>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</si>
  <si>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</si>
  <si>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</si>
  <si>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</si>
  <si>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</si>
  <si>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</si>
  <si>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</si>
  <si>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</si>
  <si>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</si>
  <si>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</si>
  <si>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</si>
  <si>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</si>
  <si>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</si>
  <si>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</si>
  <si>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</si>
  <si>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</si>
  <si>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</si>
  <si>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</si>
  <si>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</si>
  <si>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</si>
  <si>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</si>
  <si>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</si>
  <si>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</si>
  <si>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</si>
  <si>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</si>
  <si>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</si>
  <si>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</si>
  <si>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</si>
  <si>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</si>
  <si>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</si>
  <si>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</si>
  <si>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</si>
  <si>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</si>
  <si>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</si>
  <si>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</si>
  <si>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</si>
  <si>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</si>
  <si>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</si>
  <si>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</si>
  <si>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</si>
  <si>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</si>
  <si>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</si>
  <si>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</si>
  <si>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</si>
  <si>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</si>
  <si>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</si>
  <si>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</si>
  <si>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</si>
  <si>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</si>
  <si>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</si>
  <si>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</si>
  <si>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</si>
  <si>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</si>
  <si>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</si>
  <si>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</si>
  <si>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</si>
  <si>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</si>
  <si>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</si>
  <si>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</si>
  <si>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</si>
  <si>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</si>
  <si>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</si>
  <si>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</si>
  <si>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</si>
  <si>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</si>
  <si>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</si>
  <si>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</si>
  <si>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</si>
  <si>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</si>
  <si>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</si>
  <si>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</si>
  <si>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</si>
  <si>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</si>
  <si>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</si>
  <si>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</si>
  <si>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</si>
  <si>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</si>
  <si>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</si>
  <si>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</si>
  <si>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</si>
  <si>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</si>
  <si>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</si>
  <si>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</si>
  <si>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</si>
  <si>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</si>
  <si>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</si>
  <si>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</si>
  <si>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</si>
  <si>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</si>
  <si>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</si>
  <si>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</si>
  <si>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</si>
  <si>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</si>
  <si>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</si>
  <si>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</si>
  <si>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</si>
  <si>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</si>
  <si>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</si>
  <si>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</si>
  <si>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</si>
  <si>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</si>
  <si>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</si>
  <si>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</si>
  <si>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</si>
  <si>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</si>
  <si>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</si>
  <si>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</si>
  <si>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</si>
  <si>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</si>
  <si>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</si>
  <si>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</si>
  <si>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</si>
  <si>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</si>
  <si>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</si>
  <si>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</si>
  <si>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</si>
  <si>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</si>
  <si>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</si>
  <si>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</si>
  <si>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</si>
  <si>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</si>
  <si>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</si>
  <si>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</si>
  <si>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</si>
  <si>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</si>
  <si>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</si>
  <si>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</si>
  <si>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</si>
  <si>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</si>
  <si>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</si>
  <si>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</si>
  <si>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</si>
  <si>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</si>
  <si>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</si>
  <si>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</si>
  <si>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</si>
  <si>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</si>
  <si>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</si>
  <si>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</si>
  <si>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</si>
  <si>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</si>
  <si>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</si>
  <si>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</si>
  <si>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</si>
  <si>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</si>
  <si>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</si>
  <si>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</si>
  <si>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</si>
  <si>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</si>
  <si>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</si>
  <si>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</si>
  <si>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</si>
  <si>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</si>
  <si>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</si>
  <si>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</si>
  <si>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</si>
  <si>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</si>
  <si>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</si>
  <si>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</si>
  <si>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</si>
  <si>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</si>
  <si>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</si>
  <si>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</si>
  <si>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</si>
  <si>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</si>
  <si>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</si>
  <si>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</si>
  <si>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</si>
  <si>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</si>
  <si>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</si>
  <si>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</si>
  <si>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</si>
  <si>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</si>
  <si>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</si>
  <si>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</si>
  <si>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</si>
  <si>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</si>
  <si>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</si>
  <si>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</si>
  <si>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</si>
  <si>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</si>
  <si>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</si>
  <si>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</si>
  <si>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</si>
  <si>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</si>
  <si>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</si>
  <si>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</si>
  <si>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</si>
  <si>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</si>
  <si>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</si>
  <si>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</si>
  <si>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</si>
  <si>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</si>
  <si>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</si>
  <si>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</si>
  <si>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</si>
  <si>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</si>
  <si>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</si>
  <si>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</si>
  <si>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</si>
  <si>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</si>
  <si>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</si>
  <si>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</si>
  <si>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</si>
  <si>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</si>
  <si>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</si>
  <si>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</si>
  <si>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</si>
  <si>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</si>
  <si>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</si>
  <si>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</si>
  <si>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</si>
  <si>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</si>
  <si>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</si>
  <si>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</si>
  <si>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</si>
  <si>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</si>
  <si>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</si>
  <si>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</si>
  <si>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</si>
  <si>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</si>
  <si>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</si>
  <si>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</si>
  <si>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</si>
  <si>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</si>
  <si>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</si>
  <si>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</si>
  <si>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</si>
  <si>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</si>
  <si>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</si>
  <si>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</si>
  <si>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</si>
  <si>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</si>
  <si>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</si>
  <si>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</si>
  <si>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</si>
  <si>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</si>
  <si>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</si>
  <si>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</si>
  <si>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</si>
  <si>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</si>
  <si>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</si>
  <si>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</si>
  <si>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</si>
  <si>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</si>
  <si>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</si>
  <si>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</si>
  <si>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</si>
  <si>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</si>
  <si>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</si>
  <si>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</si>
  <si>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</si>
  <si>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</si>
  <si>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</si>
  <si>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</si>
  <si>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</si>
  <si>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</si>
  <si>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</si>
  <si>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</si>
  <si>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</si>
  <si>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</si>
  <si>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</si>
  <si>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</si>
  <si>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</si>
  <si>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</si>
  <si>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</si>
  <si>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</si>
  <si>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</si>
  <si>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</si>
  <si>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</si>
  <si>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</si>
  <si>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</si>
  <si>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</si>
  <si>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</si>
  <si>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</si>
  <si>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</si>
  <si>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</si>
  <si>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</si>
  <si>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</si>
  <si>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</si>
  <si>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</si>
  <si>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</si>
  <si>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</si>
  <si>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</si>
  <si>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</si>
  <si>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</si>
  <si>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</si>
  <si>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</si>
  <si>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</si>
  <si>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</si>
  <si>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</si>
  <si>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</si>
  <si>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</si>
  <si>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</si>
  <si>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</si>
  <si>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</si>
  <si>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</si>
  <si>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</si>
  <si>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</si>
  <si>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</si>
  <si>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</si>
  <si>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</si>
  <si>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</si>
  <si>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</si>
  <si>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</si>
  <si>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</si>
  <si>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</si>
  <si>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</si>
  <si>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</si>
  <si>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</si>
  <si>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</si>
  <si>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</si>
  <si>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</si>
  <si>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</si>
  <si>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</si>
  <si>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</si>
  <si>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</si>
  <si>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</si>
  <si>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</si>
  <si>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</si>
  <si>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</si>
  <si>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</si>
  <si>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</si>
  <si>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</si>
  <si>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</si>
  <si>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</si>
  <si>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</si>
  <si>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</si>
  <si>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</si>
  <si>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</si>
  <si>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</si>
  <si>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</si>
  <si>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</si>
  <si>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</si>
  <si>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</si>
  <si>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</si>
  <si>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</si>
  <si>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</si>
  <si>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</si>
  <si>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</si>
  <si>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</si>
  <si>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</si>
  <si>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</si>
  <si>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</si>
  <si>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</si>
  <si>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</si>
  <si>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</si>
  <si>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</si>
  <si>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</si>
  <si>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</si>
  <si>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</si>
  <si>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</si>
  <si>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</si>
  <si>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</si>
  <si>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</si>
  <si>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</si>
  <si>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</si>
  <si>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</si>
  <si>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</si>
  <si>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</si>
  <si>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</si>
  <si>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</si>
  <si>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</si>
  <si>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</si>
  <si>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</si>
  <si>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</si>
  <si>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</si>
  <si>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</si>
  <si>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</si>
  <si>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</si>
  <si>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</si>
  <si>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</si>
  <si>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</si>
  <si>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</si>
  <si>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</si>
  <si>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</si>
  <si>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</si>
  <si>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</si>
  <si>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</si>
  <si>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</si>
  <si>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</si>
  <si>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</si>
  <si>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</si>
  <si>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</si>
  <si>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</si>
  <si>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</si>
  <si>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</si>
  <si>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</si>
  <si>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</si>
  <si>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</si>
  <si>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</si>
  <si>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</si>
  <si>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</si>
  <si>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</si>
  <si>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</si>
  <si>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</si>
  <si>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</si>
  <si>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</si>
  <si>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</si>
  <si>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</si>
  <si>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</si>
  <si>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</si>
  <si>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</si>
  <si>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</si>
  <si>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</si>
  <si>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</si>
  <si>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</si>
  <si>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</si>
  <si>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</si>
  <si>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</si>
  <si>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</si>
  <si>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</si>
  <si>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</si>
  <si>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</si>
  <si>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</si>
  <si>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</si>
  <si>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</si>
  <si>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</si>
  <si>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</si>
  <si>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</si>
  <si>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</si>
  <si>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</si>
  <si>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</si>
  <si>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</si>
  <si>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</si>
  <si>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</si>
  <si>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</si>
  <si>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</si>
  <si>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</si>
  <si>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</si>
  <si>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</si>
  <si>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</si>
  <si>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</si>
  <si>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</si>
  <si>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</si>
  <si>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</si>
  <si>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</si>
  <si>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</si>
  <si>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</si>
  <si>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</si>
  <si>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</si>
  <si>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</si>
  <si>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</si>
  <si>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</si>
  <si>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</si>
  <si>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</si>
  <si>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</si>
  <si>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</si>
  <si>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</si>
  <si>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</si>
  <si>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</si>
  <si>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</si>
  <si>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</si>
  <si>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</si>
  <si>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</si>
  <si>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</si>
  <si>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</si>
  <si>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</si>
  <si>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</si>
  <si>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</si>
  <si>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</si>
  <si>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</si>
  <si>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</si>
  <si>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</si>
  <si>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</si>
  <si>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</si>
  <si>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</si>
  <si>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</si>
  <si>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</si>
  <si>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</si>
  <si>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</si>
  <si>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</si>
  <si>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</si>
  <si>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</si>
  <si>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</si>
  <si>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</si>
  <si>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</si>
  <si>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</si>
  <si>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</si>
  <si>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</si>
  <si>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</si>
  <si>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</si>
  <si>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</si>
  <si>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</si>
  <si>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</si>
  <si>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</si>
  <si>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</si>
  <si>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</si>
  <si>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</si>
  <si>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</si>
  <si>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</si>
  <si>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</si>
  <si>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</si>
  <si>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</si>
  <si>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</si>
  <si>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</si>
  <si>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</si>
  <si>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</si>
  <si>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</si>
  <si>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</si>
  <si>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</si>
  <si>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</si>
  <si>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</si>
  <si>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</si>
  <si>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</si>
  <si>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</si>
  <si>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</si>
  <si>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</si>
  <si>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</si>
  <si>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</si>
  <si>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</si>
  <si>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</si>
  <si>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</si>
  <si>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</si>
  <si>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</si>
  <si>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</si>
  <si>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</si>
  <si>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</si>
  <si>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</si>
  <si>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</si>
  <si>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</si>
  <si>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</si>
  <si>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</si>
  <si>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</si>
  <si>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</si>
  <si>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</si>
  <si>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</si>
  <si>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</si>
  <si>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</si>
  <si>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</si>
  <si>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</si>
  <si>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</si>
  <si>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</si>
  <si>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</si>
  <si>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</si>
  <si>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</si>
  <si>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</si>
  <si>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</si>
  <si>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</si>
  <si>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</si>
  <si>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</si>
  <si>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</si>
  <si>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</si>
  <si>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</si>
  <si>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</si>
  <si>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</si>
  <si>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</si>
  <si>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</si>
  <si>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</si>
  <si>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</si>
  <si>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</si>
  <si>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</si>
  <si>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</si>
  <si>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</si>
  <si>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</si>
  <si>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</si>
  <si>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</si>
  <si>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</si>
  <si>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</si>
  <si>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</si>
  <si>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</si>
  <si>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</si>
  <si>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</si>
  <si>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</si>
  <si>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</si>
  <si>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</si>
  <si>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</si>
  <si>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</si>
  <si>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</si>
  <si>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</si>
  <si>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</si>
  <si>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</si>
  <si>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</si>
  <si>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</si>
  <si>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</si>
  <si>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</si>
  <si>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</si>
  <si>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</si>
  <si>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</si>
  <si>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</si>
  <si>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</si>
  <si>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</si>
  <si>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</si>
  <si>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</si>
  <si>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</si>
  <si>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</si>
  <si>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</si>
  <si>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</si>
  <si>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</si>
  <si>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</si>
  <si>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</si>
  <si>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</si>
  <si>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</si>
  <si>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</si>
  <si>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</si>
  <si>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</si>
  <si>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</si>
  <si>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</si>
  <si>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</si>
  <si>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</si>
  <si>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</si>
  <si>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</si>
  <si>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</si>
  <si>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</si>
  <si>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</si>
  <si>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</si>
  <si>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</si>
  <si>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</si>
  <si>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</si>
  <si>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</si>
  <si>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</si>
  <si>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</si>
  <si>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</si>
  <si>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</si>
  <si>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</si>
  <si>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</si>
  <si>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</si>
  <si>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</si>
  <si>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</si>
  <si>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</si>
  <si>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</si>
  <si>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</si>
  <si>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</si>
  <si>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</si>
  <si>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</si>
  <si>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</si>
  <si>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</si>
  <si>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</si>
  <si>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</si>
  <si>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</si>
  <si>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</si>
  <si>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</si>
  <si>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</si>
  <si>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</si>
  <si>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</si>
  <si>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</si>
  <si>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</si>
  <si>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</si>
  <si>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</si>
  <si>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</si>
  <si>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</si>
  <si>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</si>
  <si>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</si>
  <si>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</si>
  <si>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</si>
  <si>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</si>
  <si>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</si>
  <si>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</si>
  <si>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</si>
  <si>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</si>
  <si>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</si>
  <si>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</si>
  <si>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</si>
  <si>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</si>
  <si>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</si>
  <si>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</si>
  <si>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</si>
  <si>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</si>
  <si>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</si>
  <si>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</si>
  <si>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</si>
  <si>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</si>
  <si>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</si>
  <si>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</si>
  <si>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</si>
  <si>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</si>
  <si>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</si>
  <si>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</si>
  <si>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</si>
  <si>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</si>
  <si>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</si>
  <si>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</si>
  <si>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</si>
  <si>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</si>
  <si>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</si>
  <si>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</si>
  <si>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</si>
  <si>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</si>
  <si>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</si>
  <si>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</si>
  <si>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</si>
  <si>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</si>
  <si>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</si>
  <si>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</si>
  <si>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</si>
  <si>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</si>
  <si>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</si>
  <si>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</si>
  <si>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</si>
  <si>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</si>
  <si>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</si>
  <si>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</si>
  <si>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</si>
  <si>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</si>
  <si>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</si>
  <si>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</si>
  <si>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</si>
  <si>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</si>
  <si>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</si>
  <si>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</si>
  <si>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</si>
  <si>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</si>
  <si>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</si>
  <si>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</si>
  <si>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</si>
  <si>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</si>
  <si>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</si>
  <si>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</si>
  <si>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</si>
  <si>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</si>
  <si>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</si>
  <si>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</si>
  <si>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</si>
  <si>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</si>
  <si>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</si>
  <si>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</si>
  <si>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</si>
  <si>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</si>
  <si>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</si>
  <si>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</si>
  <si>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</si>
  <si>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</si>
  <si>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</si>
  <si>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</si>
  <si>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</si>
  <si>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</si>
  <si>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</si>
  <si>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</si>
  <si>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</si>
  <si>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</si>
  <si>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</si>
  <si>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</si>
  <si>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</si>
  <si>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</si>
  <si>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</si>
  <si>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</si>
  <si>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</si>
  <si>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</si>
  <si>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</si>
  <si>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</si>
  <si>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</si>
  <si>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</si>
  <si>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</si>
  <si>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</si>
  <si>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</si>
  <si>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</si>
  <si>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</si>
  <si>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</si>
  <si>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</si>
  <si>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</si>
  <si>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</si>
  <si>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</si>
  <si>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</si>
  <si>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</si>
  <si>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</si>
  <si>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</si>
  <si>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</si>
  <si>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</si>
  <si>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</si>
  <si>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</si>
  <si>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</si>
  <si>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</si>
  <si>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</si>
  <si>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</si>
  <si>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</si>
  <si>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</si>
  <si>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</si>
  <si>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</si>
  <si>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</si>
  <si>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</si>
  <si>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</si>
  <si>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</si>
  <si>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</si>
  <si>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</si>
  <si>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</si>
  <si>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</si>
  <si>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</si>
  <si>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</si>
  <si>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</si>
  <si>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</si>
  <si>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</si>
  <si>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</si>
  <si>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</si>
  <si>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</si>
  <si>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</si>
  <si>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</si>
  <si>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</si>
  <si>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</si>
  <si>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</si>
  <si>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</si>
  <si>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</si>
  <si>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</si>
  <si>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</si>
  <si>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</si>
  <si>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</si>
  <si>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</si>
  <si>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</si>
  <si>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</si>
  <si>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</si>
  <si>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</si>
  <si>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</si>
  <si>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</si>
  <si>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</si>
  <si>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</si>
  <si>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</si>
  <si>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</si>
  <si>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</si>
  <si>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</si>
  <si>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</si>
  <si>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</si>
  <si>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</si>
  <si>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</si>
  <si>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</si>
  <si>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</si>
  <si>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</si>
  <si>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</si>
  <si>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</si>
  <si>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</si>
  <si>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</si>
  <si>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</si>
  <si>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</si>
  <si>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</si>
  <si>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</si>
  <si>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</si>
  <si>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</si>
  <si>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</si>
  <si>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</si>
  <si>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</si>
  <si>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</si>
  <si>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</si>
  <si>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</si>
  <si>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</si>
  <si>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</si>
  <si>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</si>
  <si>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</si>
  <si>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</si>
  <si>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</si>
  <si>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</si>
  <si>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</si>
  <si>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</si>
  <si>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</si>
  <si>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</si>
  <si>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</si>
  <si>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</si>
  <si>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</si>
  <si>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</si>
  <si>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</si>
  <si>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</si>
  <si>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</si>
  <si>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</si>
  <si>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</si>
  <si>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</si>
  <si>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</si>
  <si>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</si>
  <si>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</si>
  <si>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</si>
  <si>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</si>
  <si>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</si>
  <si>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</si>
  <si>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</si>
  <si>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</si>
  <si>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</si>
  <si>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</si>
  <si>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</si>
  <si>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</si>
  <si>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</si>
  <si>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</si>
  <si>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</si>
  <si>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</si>
  <si>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</si>
  <si>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</si>
  <si>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</si>
  <si>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</si>
  <si>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</si>
  <si>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</si>
  <si>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</si>
  <si>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</si>
  <si>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</si>
  <si>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</si>
  <si>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</si>
  <si>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</si>
  <si>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</si>
  <si>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</si>
  <si>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</si>
  <si>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</si>
  <si>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</si>
  <si>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</si>
  <si>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</si>
  <si>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</si>
  <si>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</si>
  <si>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</si>
  <si>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</si>
  <si>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</si>
  <si>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</si>
  <si>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</si>
  <si>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</si>
  <si>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</si>
  <si>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</si>
  <si>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</si>
  <si>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</si>
  <si>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</si>
  <si>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</si>
  <si>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</si>
  <si>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</si>
  <si>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</si>
  <si>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</si>
  <si>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</si>
  <si>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</si>
  <si>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</si>
  <si>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</si>
  <si>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</si>
  <si>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</si>
  <si>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</si>
  <si>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</si>
  <si>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</si>
  <si>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</si>
  <si>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</si>
  <si>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</si>
  <si>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</si>
  <si>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</si>
  <si>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</si>
  <si>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</si>
  <si>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</si>
  <si>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</si>
  <si>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</si>
  <si>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</si>
  <si>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</si>
  <si>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</si>
  <si>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</si>
  <si>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</si>
  <si>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</si>
  <si>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</si>
  <si>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</si>
  <si>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</si>
  <si>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</si>
  <si>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</si>
  <si>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</si>
  <si>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</si>
  <si>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</si>
  <si>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</si>
  <si>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</si>
  <si>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</si>
  <si>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</si>
  <si>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</si>
  <si>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</si>
  <si>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</si>
  <si>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</si>
  <si>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</si>
  <si>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</si>
  <si>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</si>
  <si>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</si>
  <si>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</si>
  <si>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</si>
  <si>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</si>
  <si>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</si>
  <si>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</si>
  <si>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</si>
  <si>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</si>
  <si>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</si>
  <si>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</si>
  <si>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</si>
  <si>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</si>
  <si>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</si>
  <si>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</si>
  <si>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</si>
  <si>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</si>
  <si>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</si>
  <si>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</si>
  <si>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</si>
  <si>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</si>
  <si>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</si>
  <si>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</si>
  <si>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</si>
  <si>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</si>
  <si>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</si>
  <si>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</si>
  <si>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</si>
  <si>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</si>
  <si>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</si>
  <si>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</si>
  <si>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</si>
  <si>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</si>
  <si>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</si>
  <si>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</si>
  <si>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</si>
  <si>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</si>
  <si>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</si>
  <si>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</si>
  <si>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</si>
  <si>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</si>
  <si>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</si>
  <si>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</si>
  <si>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</si>
  <si>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</si>
  <si>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</si>
  <si>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</si>
  <si>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</si>
  <si>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</si>
  <si>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</si>
  <si>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</si>
  <si>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</si>
  <si>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</si>
  <si>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</si>
  <si>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</si>
  <si>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</si>
  <si>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</si>
  <si>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</si>
  <si>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</si>
  <si>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</si>
  <si>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</si>
  <si>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</si>
  <si>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</si>
  <si>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</si>
  <si>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</si>
  <si>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</si>
  <si>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</si>
  <si>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</si>
  <si>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</si>
  <si>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</si>
  <si>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</si>
  <si>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</si>
  <si>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</si>
  <si>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</si>
  <si>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</si>
  <si>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</si>
  <si>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</si>
  <si>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</si>
  <si>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</si>
  <si>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</si>
  <si>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</si>
  <si>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</si>
  <si>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</si>
  <si>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</si>
  <si>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</si>
  <si>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</si>
  <si>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</si>
  <si>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</si>
  <si>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</si>
  <si>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</si>
  <si>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</si>
  <si>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</si>
  <si>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</si>
  <si>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</si>
  <si>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</si>
  <si>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</si>
  <si>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</si>
  <si>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</si>
  <si>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</si>
  <si>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</si>
  <si>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</si>
  <si>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</si>
  <si>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</si>
  <si>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</si>
  <si>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</si>
  <si>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</si>
  <si>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</si>
  <si>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</si>
  <si>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</si>
  <si>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</si>
  <si>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</si>
  <si>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</si>
  <si>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</si>
  <si>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</si>
  <si>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</si>
  <si>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</si>
  <si>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</si>
  <si>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</si>
  <si>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</si>
  <si>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</si>
  <si>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</si>
  <si>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</si>
  <si>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</si>
  <si>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</si>
  <si>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</si>
  <si>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</si>
  <si>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</si>
  <si>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</si>
  <si>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</si>
  <si>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</si>
  <si>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</si>
  <si>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</si>
  <si>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</si>
  <si>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</si>
  <si>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</si>
  <si>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</si>
  <si>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</si>
  <si>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</si>
  <si>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</si>
  <si>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</si>
  <si>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</si>
  <si>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</si>
  <si>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</si>
  <si>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</si>
  <si>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</si>
  <si>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</si>
  <si>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</si>
  <si>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</si>
  <si>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</si>
  <si>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</si>
  <si>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</si>
  <si>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</si>
  <si>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</si>
  <si>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</si>
  <si>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</si>
  <si>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</si>
  <si>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</si>
  <si>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</si>
  <si>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</si>
  <si>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</si>
  <si>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</si>
  <si>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</si>
  <si>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</si>
  <si>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</si>
  <si>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</si>
  <si>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</si>
  <si>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</si>
  <si>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</si>
  <si>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</si>
  <si>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</si>
  <si>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</si>
  <si>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</si>
  <si>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</si>
  <si>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</si>
  <si>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</si>
  <si>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</si>
  <si>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</si>
  <si>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</si>
  <si>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</si>
  <si>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</si>
  <si>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</si>
  <si>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</si>
  <si>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</si>
  <si>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</si>
  <si>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</si>
  <si>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</si>
  <si>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</si>
  <si>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</si>
  <si>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</si>
  <si>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</si>
  <si>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</si>
  <si>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</si>
  <si>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</si>
  <si>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</si>
  <si>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</si>
  <si>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</si>
  <si>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</si>
  <si>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</si>
  <si>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</si>
  <si>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</si>
  <si>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</si>
  <si>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</si>
  <si>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</si>
  <si>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</si>
  <si>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</si>
  <si>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</si>
  <si>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</si>
  <si>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</si>
  <si>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</si>
  <si>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</si>
  <si>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</si>
  <si>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</si>
  <si>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</si>
  <si>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</si>
  <si>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</si>
  <si>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</si>
  <si>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</si>
  <si>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</si>
  <si>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</si>
  <si>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</si>
  <si>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</si>
  <si>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</si>
  <si>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</si>
  <si>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</si>
  <si>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</si>
  <si>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</si>
  <si>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</si>
  <si>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</si>
  <si>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</si>
  <si>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</si>
  <si>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</si>
  <si>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</si>
  <si>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</si>
  <si>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</si>
  <si>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</si>
  <si>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</si>
  <si>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</si>
  <si>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</si>
  <si>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</si>
  <si>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</si>
  <si>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</si>
  <si>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</si>
  <si>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</si>
  <si>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</si>
  <si>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</si>
  <si>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</si>
  <si>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</si>
  <si>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</si>
  <si>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</si>
  <si>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</si>
  <si>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</si>
  <si>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</si>
  <si>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</si>
  <si>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</si>
  <si>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</si>
  <si>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</si>
  <si>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</si>
  <si>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</si>
  <si>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</si>
  <si>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</si>
  <si>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</si>
  <si>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</si>
  <si>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</si>
  <si>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</si>
  <si>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</si>
  <si>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</si>
  <si>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</si>
  <si>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</si>
  <si>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</si>
  <si>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</si>
  <si>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</si>
  <si>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</si>
  <si>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</si>
  <si>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</si>
  <si>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</si>
  <si>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</si>
  <si>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</si>
  <si>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</si>
  <si>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</si>
  <si>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</si>
  <si>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</si>
  <si>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</si>
  <si>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</si>
  <si>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</si>
  <si>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</si>
  <si>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</si>
  <si>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</si>
  <si>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</si>
  <si>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</si>
  <si>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</si>
  <si>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</si>
  <si>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</si>
  <si>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</si>
  <si>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</si>
  <si>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</si>
  <si>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</si>
  <si>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</si>
  <si>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</si>
  <si>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</si>
  <si>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</si>
  <si>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</si>
  <si>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</si>
  <si>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</si>
  <si>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</si>
  <si>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</si>
  <si>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</si>
  <si>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</si>
  <si>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</si>
  <si>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</si>
  <si>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</si>
  <si>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</si>
  <si>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</si>
  <si>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</si>
  <si>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</si>
  <si>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</si>
  <si>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</si>
  <si>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</si>
  <si>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</si>
  <si>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</si>
  <si>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</si>
  <si>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</si>
  <si>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</si>
  <si>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</si>
  <si>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</si>
  <si>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</si>
  <si>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</si>
  <si>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</si>
  <si>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</si>
  <si>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</si>
  <si>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</si>
  <si>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</si>
  <si>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</si>
  <si>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</si>
  <si>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</si>
  <si>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</si>
  <si>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</si>
  <si>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</si>
  <si>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</si>
  <si>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</si>
  <si>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</si>
  <si>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</si>
  <si>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</si>
  <si>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</si>
  <si>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</si>
  <si>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</si>
  <si>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</si>
  <si>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</si>
  <si>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</si>
  <si>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</si>
  <si>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</si>
  <si>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</si>
  <si>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</si>
  <si>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</si>
  <si>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</si>
  <si>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</si>
  <si>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</si>
  <si>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</si>
  <si>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</si>
  <si>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</si>
  <si>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</si>
  <si>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</si>
  <si>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</si>
  <si>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</si>
  <si>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</si>
  <si>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</si>
  <si>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</si>
  <si>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</si>
  <si>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</si>
  <si>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</si>
  <si>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</si>
  <si>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</si>
  <si>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</si>
  <si>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</si>
  <si>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</si>
  <si>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</si>
  <si>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</si>
  <si>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</si>
  <si>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</si>
  <si>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</si>
  <si>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</si>
  <si>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</si>
  <si>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</si>
  <si>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</si>
  <si>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</si>
  <si>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</si>
  <si>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</si>
  <si>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</si>
  <si>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</si>
  <si>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</si>
  <si>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</si>
  <si>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</si>
  <si>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</si>
  <si>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</si>
  <si>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</si>
  <si>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</si>
  <si>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</si>
  <si>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</si>
  <si>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</si>
  <si>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</si>
  <si>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</si>
  <si>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</si>
  <si>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</si>
  <si>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</si>
  <si>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</si>
  <si>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</si>
  <si>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</si>
  <si>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</si>
  <si>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</si>
  <si>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</si>
  <si>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</si>
  <si>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</si>
  <si>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</si>
  <si>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</si>
  <si>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</si>
  <si>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</si>
  <si>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</si>
  <si>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</si>
  <si>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</si>
  <si>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</si>
  <si>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</si>
  <si>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</si>
  <si>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</si>
  <si>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</si>
  <si>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</si>
  <si>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</si>
  <si>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</si>
  <si>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</si>
  <si>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</si>
  <si>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</si>
  <si>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</si>
  <si>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</si>
  <si>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</si>
  <si>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</si>
  <si>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</si>
  <si>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</si>
  <si>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</si>
  <si>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</si>
  <si>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</si>
  <si>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</si>
  <si>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</si>
  <si>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</si>
  <si>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</si>
  <si>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</si>
  <si>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</si>
  <si>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</si>
  <si>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</si>
  <si>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</si>
  <si>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</si>
  <si>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</si>
  <si>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</si>
  <si>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</si>
  <si>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</si>
  <si>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</si>
  <si>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</si>
  <si>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</si>
  <si>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</si>
  <si>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</si>
  <si>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</si>
  <si>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</si>
  <si>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</si>
  <si>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</si>
  <si>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</si>
  <si>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</si>
  <si>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</si>
  <si>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</si>
  <si>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</si>
  <si>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</si>
  <si>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</si>
  <si>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</si>
  <si>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</si>
  <si>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</si>
  <si>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</si>
  <si>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</si>
  <si>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</si>
  <si>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</si>
  <si>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</si>
  <si>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</si>
  <si>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</si>
  <si>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</si>
  <si>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</si>
  <si>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</si>
  <si>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</si>
  <si>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</si>
  <si>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</si>
  <si>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</si>
  <si>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</si>
  <si>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</si>
  <si>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</si>
  <si>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</si>
  <si>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</si>
  <si>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</si>
  <si>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</si>
  <si>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</si>
  <si>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</si>
  <si>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</si>
  <si>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</si>
  <si>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</si>
  <si>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</si>
  <si>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</si>
  <si>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</si>
  <si>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</si>
  <si>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</si>
  <si>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</si>
  <si>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</si>
  <si>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</si>
  <si>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</si>
  <si>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</si>
  <si>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</si>
  <si>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</si>
  <si>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</si>
  <si>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</si>
  <si>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</si>
  <si>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</si>
  <si>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</si>
  <si>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</si>
  <si>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</si>
  <si>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</si>
  <si>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</si>
  <si>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</si>
  <si>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</si>
  <si>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</si>
  <si>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</si>
  <si>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</si>
  <si>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</si>
  <si>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</si>
  <si>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</si>
  <si>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</si>
  <si>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</si>
  <si>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</si>
  <si>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</si>
  <si>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</si>
  <si>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</si>
  <si>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</si>
  <si>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</si>
  <si>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</si>
  <si>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</si>
  <si>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</si>
  <si>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</si>
  <si>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</si>
  <si>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</si>
  <si>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</si>
  <si>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</si>
  <si>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</si>
  <si>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</si>
  <si>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</si>
  <si>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</si>
  <si>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</si>
  <si>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</si>
  <si>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</si>
  <si>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</si>
  <si>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</si>
  <si>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</si>
  <si>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</si>
  <si>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</si>
  <si>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</si>
  <si>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</si>
  <si>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</si>
  <si>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</si>
  <si>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</si>
  <si>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</si>
  <si>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</si>
  <si>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</si>
  <si>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</si>
  <si>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</si>
  <si>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</si>
  <si>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</si>
  <si>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</si>
  <si>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</si>
  <si>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</si>
  <si>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</si>
  <si>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</si>
  <si>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</si>
  <si>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</si>
  <si>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</si>
  <si>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</si>
  <si>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</si>
  <si>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</si>
  <si>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</si>
  <si>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</si>
  <si>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</si>
  <si>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</si>
  <si>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</si>
  <si>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</si>
  <si>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</si>
  <si>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</si>
  <si>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</si>
  <si>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</si>
  <si>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</si>
  <si>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</si>
  <si>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</si>
  <si>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</si>
  <si>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</si>
  <si>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</si>
  <si>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</si>
  <si>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</si>
  <si>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</si>
  <si>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</si>
  <si>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</si>
  <si>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</si>
  <si>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</si>
  <si>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</si>
  <si>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</si>
  <si>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</si>
  <si>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</si>
  <si>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</si>
  <si>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</si>
  <si>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</si>
  <si>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</si>
  <si>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</si>
  <si>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</si>
  <si>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</si>
  <si>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</si>
  <si>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</si>
  <si>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</si>
  <si>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</si>
  <si>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</si>
  <si>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</si>
  <si>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</si>
  <si>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</si>
  <si>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</si>
  <si>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</si>
  <si>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</si>
  <si>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</si>
  <si>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</si>
  <si>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</si>
  <si>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</si>
  <si>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</si>
  <si>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</si>
  <si>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</si>
  <si>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</si>
  <si>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</si>
  <si>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</si>
  <si>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</si>
  <si>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</si>
  <si>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</si>
  <si>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</si>
  <si>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</si>
  <si>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</si>
  <si>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</si>
  <si>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</si>
  <si>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</si>
  <si>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</si>
  <si>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</si>
  <si>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</si>
  <si>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</si>
  <si>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</si>
  <si>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</si>
  <si>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</si>
  <si>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</si>
  <si>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</si>
  <si>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</si>
  <si>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</si>
  <si>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</si>
  <si>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</si>
  <si>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</si>
  <si>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</si>
  <si>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</si>
  <si>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</si>
  <si>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</si>
  <si>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</si>
  <si>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</si>
  <si>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</si>
  <si>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</si>
  <si>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</si>
  <si>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</si>
  <si>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</si>
  <si>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</si>
  <si>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</si>
  <si>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</si>
  <si>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</si>
  <si>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</si>
  <si>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</si>
  <si>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</si>
  <si>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</si>
  <si>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</si>
  <si>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</si>
  <si>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</si>
  <si>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</si>
  <si>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</si>
  <si>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</si>
  <si>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</si>
  <si>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</si>
  <si>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</si>
  <si>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</si>
  <si>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</si>
  <si>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</si>
  <si>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</si>
  <si>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</si>
  <si>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</si>
  <si>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</si>
  <si>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</si>
  <si>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</si>
  <si>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</si>
  <si>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</si>
  <si>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</si>
  <si>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</si>
  <si>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</si>
  <si>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</si>
  <si>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</si>
  <si>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</si>
  <si>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</si>
  <si>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</si>
  <si>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</si>
  <si>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</si>
  <si>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</si>
  <si>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</si>
  <si>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</si>
  <si>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</si>
  <si>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</si>
  <si>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</si>
  <si>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</si>
  <si>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</si>
  <si>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</si>
  <si>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</si>
  <si>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</si>
  <si>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</si>
  <si>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</si>
  <si>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</si>
  <si>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</si>
  <si>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</si>
  <si>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</si>
  <si>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</si>
  <si>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</si>
  <si>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</si>
  <si>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</si>
  <si>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</si>
  <si>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</si>
  <si>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</si>
  <si>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</si>
  <si>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</si>
  <si>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</si>
  <si>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</si>
  <si>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</si>
  <si>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</si>
  <si>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</si>
  <si>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</si>
  <si>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</si>
  <si>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</si>
  <si>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</si>
  <si>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</si>
  <si>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</si>
  <si>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</si>
  <si>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</si>
  <si>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</si>
  <si>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</si>
  <si>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</si>
  <si>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</si>
  <si>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</si>
  <si>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</si>
  <si>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</si>
  <si>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</si>
  <si>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</si>
  <si>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</si>
  <si>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</si>
  <si>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</si>
  <si>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</si>
  <si>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</si>
  <si>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</si>
  <si>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</si>
  <si>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</si>
  <si>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</si>
  <si>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</si>
  <si>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</si>
  <si>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</si>
  <si>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</si>
  <si>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</si>
  <si>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</si>
  <si>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</si>
  <si>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</si>
  <si>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</si>
  <si>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</si>
  <si>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</si>
  <si>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</si>
  <si>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</si>
  <si>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</si>
  <si>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</si>
  <si>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</si>
  <si>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</si>
  <si>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</si>
  <si>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</si>
  <si>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</si>
  <si>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</si>
  <si>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</si>
  <si>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</si>
  <si>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</si>
  <si>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</si>
  <si>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</si>
  <si>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</si>
  <si>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</si>
  <si>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</si>
  <si>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</si>
  <si>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</si>
  <si>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</si>
  <si>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</si>
  <si>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</si>
  <si>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</si>
  <si>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</si>
  <si>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</si>
  <si>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</si>
  <si>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</si>
  <si>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</si>
  <si>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</si>
  <si>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</si>
  <si>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</si>
  <si>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</si>
  <si>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</si>
  <si>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</si>
  <si>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</si>
  <si>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</si>
  <si>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</si>
  <si>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</si>
  <si>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</si>
  <si>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</si>
  <si>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</si>
  <si>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</si>
  <si>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</si>
  <si>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</si>
  <si>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</si>
  <si>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</si>
  <si>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</si>
  <si>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</si>
  <si>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</si>
  <si>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</si>
  <si>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</si>
  <si>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</si>
  <si>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</si>
  <si>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</si>
  <si>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</si>
  <si>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</si>
  <si>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</si>
  <si>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</si>
  <si>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</si>
  <si>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</si>
  <si>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</si>
  <si>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</si>
  <si>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</si>
  <si>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</si>
  <si>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</si>
  <si>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</si>
  <si>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</si>
  <si>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</si>
  <si>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</si>
  <si>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</si>
  <si>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</si>
  <si>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</si>
  <si>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</si>
  <si>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</si>
  <si>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</si>
  <si>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</si>
  <si>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</si>
  <si>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</si>
  <si>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</si>
  <si>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</si>
  <si>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</si>
  <si>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</si>
  <si>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</si>
  <si>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</si>
  <si>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</si>
  <si>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</si>
  <si>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</si>
  <si>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</si>
  <si>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</si>
  <si>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</si>
  <si>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</si>
  <si>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</si>
  <si>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</si>
  <si>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</si>
  <si>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</si>
  <si>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</si>
  <si>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</si>
  <si>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</si>
  <si>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</si>
  <si>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</si>
  <si>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</si>
  <si>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</si>
  <si>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</si>
  <si>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</si>
  <si>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</si>
  <si>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</si>
  <si>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</si>
  <si>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</si>
  <si>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</si>
  <si>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</si>
  <si>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</si>
  <si>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</si>
  <si>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</si>
  <si>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</si>
  <si>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</si>
  <si>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</si>
  <si>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</si>
  <si>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</si>
  <si>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</si>
  <si>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</si>
  <si>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</si>
  <si>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</si>
  <si>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</si>
  <si>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</si>
  <si>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</si>
  <si>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</si>
  <si>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</si>
  <si>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</si>
  <si>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</si>
  <si>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</si>
  <si>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</si>
  <si>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</si>
  <si>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</si>
  <si>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</si>
  <si>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</si>
  <si>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</si>
  <si>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</si>
  <si>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</si>
  <si>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</si>
  <si>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</si>
  <si>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</si>
  <si>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</si>
  <si>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</si>
  <si>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</si>
  <si>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</si>
  <si>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</si>
  <si>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</si>
  <si>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</si>
  <si>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</si>
  <si>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</si>
  <si>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</si>
  <si>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</si>
  <si>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</si>
  <si>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</si>
  <si>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</si>
  <si>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</si>
  <si>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</si>
  <si>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</si>
  <si>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</si>
  <si>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</si>
  <si>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</si>
  <si>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</si>
  <si>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</si>
  <si>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</si>
  <si>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</si>
  <si>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</si>
  <si>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</si>
  <si>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</si>
  <si>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</si>
  <si>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</si>
  <si>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</si>
  <si>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</si>
  <si>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</si>
  <si>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</si>
  <si>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</si>
  <si>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</si>
  <si>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</si>
  <si>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</si>
  <si>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</si>
  <si>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</si>
  <si>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</si>
  <si>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</si>
  <si>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</si>
  <si>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</si>
  <si>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</si>
  <si>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</si>
  <si>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</si>
  <si>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</si>
  <si>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</si>
  <si>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</si>
  <si>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</si>
  <si>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</si>
  <si>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</si>
  <si>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</si>
  <si>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</si>
  <si>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</si>
  <si>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</si>
  <si>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</si>
  <si>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</si>
  <si>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</si>
  <si>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</si>
  <si>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</si>
  <si>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</si>
  <si>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</si>
  <si>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</si>
  <si>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</si>
  <si>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</si>
  <si>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</si>
  <si>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</si>
  <si>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</si>
  <si>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</si>
  <si>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</si>
  <si>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</si>
  <si>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</si>
  <si>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</si>
  <si>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</si>
  <si>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</si>
  <si>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</si>
  <si>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</si>
  <si>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</si>
  <si>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</si>
  <si>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</si>
  <si>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</si>
  <si>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</si>
  <si>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</si>
  <si>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</si>
  <si>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</si>
  <si>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</si>
  <si>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</si>
  <si>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</si>
  <si>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</si>
  <si>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</si>
  <si>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</si>
  <si>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</si>
  <si>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</si>
  <si>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</si>
  <si>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</si>
  <si>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</si>
  <si>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</si>
  <si>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</si>
  <si>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</si>
  <si>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</si>
  <si>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</si>
  <si>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</si>
  <si>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</si>
  <si>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</si>
  <si>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</si>
  <si>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</si>
  <si>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</si>
  <si>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</si>
  <si>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</si>
  <si>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</si>
  <si>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</si>
  <si>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</si>
  <si>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</si>
  <si>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</si>
  <si>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</si>
  <si>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</si>
  <si>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</si>
  <si>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</si>
  <si>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</si>
  <si>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</si>
  <si>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</si>
  <si>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</si>
  <si>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</si>
  <si>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</si>
  <si>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</si>
  <si>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</si>
  <si>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</si>
  <si>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</si>
  <si>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</si>
  <si>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</si>
  <si>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</si>
  <si>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</si>
  <si>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</si>
  <si>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</si>
  <si>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</si>
  <si>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</si>
  <si>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</si>
  <si>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</si>
  <si>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</si>
  <si>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</si>
  <si>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</si>
  <si>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</si>
  <si>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</si>
  <si>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</si>
  <si>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</si>
  <si>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</si>
  <si>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</si>
  <si>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</si>
  <si>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</si>
  <si>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</si>
  <si>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</si>
  <si>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</si>
  <si>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</si>
  <si>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</si>
  <si>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</si>
  <si>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</si>
  <si>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</si>
  <si>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</si>
  <si>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</si>
  <si>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</si>
  <si>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</si>
  <si>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</si>
  <si>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</si>
  <si>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</si>
  <si>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</si>
  <si>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</si>
  <si>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</si>
  <si>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</si>
  <si>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</si>
  <si>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</si>
  <si>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</si>
  <si>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</si>
  <si>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</si>
  <si>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</si>
  <si>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</si>
  <si>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</si>
  <si>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</si>
  <si>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</si>
  <si>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</si>
  <si>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</si>
  <si>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</si>
  <si>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</si>
  <si>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</si>
  <si>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</si>
  <si>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</si>
  <si>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</si>
  <si>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</si>
  <si>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</si>
  <si>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</si>
  <si>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</si>
  <si>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</si>
  <si>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</si>
  <si>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</si>
  <si>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</si>
  <si>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</si>
  <si>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</si>
  <si>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</si>
  <si>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</si>
  <si>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</si>
  <si>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</si>
  <si>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</si>
  <si>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</si>
  <si>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</si>
  <si>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</si>
  <si>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</si>
  <si>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</si>
  <si>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</si>
  <si>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</si>
  <si>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</si>
  <si>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</si>
  <si>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</si>
  <si>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</si>
  <si>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</si>
  <si>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</si>
  <si>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</si>
  <si>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</si>
  <si>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</si>
  <si>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</si>
  <si>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</si>
  <si>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</si>
  <si>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</si>
  <si>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</si>
  <si>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</si>
  <si>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</si>
  <si>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</si>
  <si>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</si>
  <si>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</si>
  <si>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</si>
  <si>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</si>
  <si>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</si>
  <si>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</si>
  <si>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</si>
  <si>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</si>
  <si>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</si>
  <si>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</si>
  <si>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</si>
  <si>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</si>
  <si>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</si>
  <si>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</si>
  <si>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</si>
  <si>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</si>
  <si>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</si>
  <si>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</si>
  <si>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</si>
  <si>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</si>
  <si>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</si>
  <si>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</si>
  <si>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</si>
  <si>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</si>
  <si>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</si>
  <si>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</si>
  <si>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</si>
  <si>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</si>
  <si>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</si>
  <si>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</si>
  <si>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</si>
  <si>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</si>
  <si>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</si>
  <si>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</si>
  <si>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</si>
  <si>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</si>
  <si>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</si>
  <si>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</si>
  <si>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</si>
  <si>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</si>
  <si>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</si>
  <si>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</si>
  <si>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</si>
  <si>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</si>
  <si>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</si>
  <si>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</si>
  <si>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</si>
  <si>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</si>
  <si>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</si>
  <si>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</si>
  <si>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</si>
  <si>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</si>
  <si>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</si>
  <si>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</si>
  <si>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</si>
  <si>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</si>
  <si>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</si>
  <si>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</si>
  <si>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</si>
  <si>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</si>
  <si>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</si>
  <si>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</si>
  <si>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</si>
  <si>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</si>
  <si>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</si>
  <si>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</si>
  <si>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</si>
  <si>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</si>
  <si>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</si>
  <si>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</si>
  <si>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</si>
  <si>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</si>
  <si>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</si>
  <si>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</si>
  <si>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</si>
  <si>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</si>
  <si>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</si>
  <si>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</si>
  <si>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</si>
  <si>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</si>
  <si>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</si>
  <si>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</si>
  <si>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</si>
  <si>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</si>
  <si>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</si>
  <si>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</si>
  <si>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</si>
  <si>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</si>
  <si>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</si>
  <si>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</si>
  <si>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</si>
  <si>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</si>
  <si>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</si>
  <si>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</si>
  <si>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</si>
  <si>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</si>
  <si>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</si>
  <si>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</si>
  <si>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</si>
  <si>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</si>
  <si>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</si>
  <si>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</si>
  <si>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</si>
  <si>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</si>
  <si>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</si>
  <si>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</si>
  <si>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</si>
  <si>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</si>
  <si>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</si>
  <si>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</si>
  <si>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</si>
  <si>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</si>
  <si>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</si>
  <si>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</si>
  <si>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</si>
  <si>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</si>
  <si>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</si>
  <si>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</si>
  <si>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</si>
  <si>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</si>
  <si>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</si>
  <si>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</si>
  <si>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</si>
  <si>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</si>
  <si>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</si>
  <si>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</si>
  <si>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</si>
  <si>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</si>
  <si>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</si>
  <si>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</si>
  <si>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</si>
  <si>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</si>
  <si>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</si>
  <si>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</si>
  <si>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</si>
  <si>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</si>
  <si>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</si>
  <si>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</si>
  <si>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</si>
  <si>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</si>
  <si>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</si>
  <si>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</si>
  <si>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</si>
  <si>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</si>
  <si>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</si>
  <si>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</si>
  <si>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</si>
  <si>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</si>
  <si>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</si>
  <si>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</si>
  <si>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</si>
  <si>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</si>
  <si>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</si>
  <si>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</si>
  <si>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</si>
  <si>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</si>
  <si>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</si>
  <si>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</si>
  <si>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</si>
  <si>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</si>
  <si>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</si>
  <si>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</si>
  <si>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</si>
  <si>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</si>
  <si>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</si>
  <si>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</si>
  <si>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</si>
  <si>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</si>
  <si>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</si>
  <si>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</si>
  <si>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</si>
  <si>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</si>
  <si>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</si>
  <si>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</si>
  <si>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</si>
  <si>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</si>
  <si>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</si>
  <si>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</si>
  <si>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</si>
  <si>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</si>
  <si>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</si>
  <si>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</si>
  <si>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</si>
  <si>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</si>
  <si>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</si>
  <si>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</si>
  <si>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</si>
  <si>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</si>
  <si>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</si>
  <si>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</si>
  <si>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</si>
  <si>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</si>
  <si>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</si>
  <si>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</si>
  <si>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</si>
  <si>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</si>
  <si>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</si>
  <si>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</si>
  <si>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</si>
  <si>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</si>
  <si>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</si>
  <si>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</si>
  <si>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</si>
  <si>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</si>
  <si>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</si>
  <si>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</si>
  <si>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</si>
  <si>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</si>
  <si>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</si>
  <si>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</si>
  <si>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</si>
  <si>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</si>
  <si>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</si>
  <si>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</si>
  <si>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</si>
  <si>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</si>
  <si>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</si>
  <si>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</si>
  <si>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</si>
  <si>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</si>
  <si>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</si>
  <si>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</si>
  <si>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</si>
  <si>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</si>
  <si>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</si>
  <si>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</si>
  <si>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</si>
  <si>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</si>
  <si>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</si>
  <si>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</si>
  <si>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</si>
  <si>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</si>
  <si>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</si>
  <si>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</si>
  <si>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</si>
  <si>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</si>
  <si>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</si>
  <si>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</si>
  <si>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</si>
  <si>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</si>
  <si>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</si>
  <si>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</si>
  <si>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</si>
  <si>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</si>
  <si>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</si>
  <si>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</si>
  <si>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</si>
  <si>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</si>
  <si>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</si>
  <si>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</si>
  <si>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</si>
  <si>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</si>
  <si>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</si>
  <si>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</si>
  <si>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</si>
  <si>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</si>
  <si>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</si>
  <si>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</si>
  <si>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</si>
  <si>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</si>
  <si>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</si>
  <si>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</si>
  <si>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</si>
  <si>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</si>
  <si>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</si>
  <si>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</si>
  <si>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</si>
  <si>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</si>
  <si>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</si>
  <si>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</si>
  <si>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</si>
  <si>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</si>
  <si>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</si>
  <si>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</si>
  <si>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</si>
  <si>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</si>
  <si>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</si>
  <si>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</si>
  <si>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</si>
  <si>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</si>
  <si>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</si>
  <si>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</si>
  <si>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</si>
  <si>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</si>
  <si>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</si>
  <si>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</si>
  <si>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</si>
  <si>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</si>
  <si>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</si>
  <si>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</si>
  <si>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</si>
  <si>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</si>
  <si>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</si>
  <si>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</si>
  <si>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</si>
  <si>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</si>
  <si>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</si>
  <si>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</si>
  <si>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</si>
  <si>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</si>
  <si>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</si>
  <si>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</si>
  <si>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</si>
  <si>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</si>
  <si>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</si>
  <si>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</si>
  <si>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</si>
  <si>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</si>
  <si>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</si>
  <si>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</si>
  <si>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</si>
  <si>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</si>
  <si>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</si>
  <si>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</si>
  <si>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</si>
  <si>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</si>
  <si>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</si>
  <si>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</si>
  <si>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</si>
  <si>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</si>
  <si>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</si>
  <si>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</si>
  <si>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</si>
  <si>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</si>
  <si>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</si>
  <si>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</si>
  <si>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</si>
  <si>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</si>
  <si>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</si>
  <si>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</si>
  <si>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</si>
  <si>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</si>
  <si>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</si>
  <si>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</si>
  <si>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</si>
  <si>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</si>
  <si>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</si>
  <si>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</si>
  <si>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</si>
  <si>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</si>
  <si>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</si>
  <si>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</si>
  <si>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</si>
  <si>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</si>
  <si>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</si>
  <si>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</si>
  <si>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</si>
  <si>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</si>
  <si>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</si>
  <si>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</si>
  <si>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</si>
  <si>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</si>
  <si>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</si>
  <si>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</si>
  <si>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</si>
  <si>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</si>
  <si>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</si>
  <si>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</si>
  <si>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</si>
  <si>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</si>
  <si>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</si>
  <si>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</si>
  <si>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</si>
  <si>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</si>
  <si>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</si>
  <si>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</si>
  <si>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</si>
  <si>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</si>
  <si>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</si>
  <si>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</si>
  <si>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</si>
  <si>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</si>
  <si>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</si>
  <si>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</si>
  <si>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</si>
  <si>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</si>
  <si>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</si>
  <si>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</si>
  <si>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</si>
  <si>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</si>
  <si>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</si>
  <si>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</si>
  <si>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</si>
  <si>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</si>
  <si>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</si>
  <si>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</si>
  <si>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</si>
  <si>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</si>
  <si>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</si>
  <si>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</si>
  <si>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</si>
  <si>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</si>
  <si>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</si>
  <si>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</si>
  <si>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</si>
  <si>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</si>
  <si>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</si>
  <si>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</si>
  <si>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</si>
  <si>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</si>
  <si>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</si>
  <si>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</si>
  <si>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</si>
  <si>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</si>
  <si>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</si>
  <si>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</si>
  <si>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</si>
  <si>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</si>
  <si>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</si>
  <si>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</si>
  <si>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</si>
  <si>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</si>
  <si>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</si>
  <si>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</si>
  <si>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</si>
  <si>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</si>
  <si>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</si>
  <si>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</si>
  <si>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</si>
  <si>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</si>
  <si>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</si>
  <si>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</si>
  <si>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</si>
  <si>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</si>
  <si>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</si>
  <si>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</si>
  <si>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</si>
  <si>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</si>
  <si>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</si>
  <si>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</si>
  <si>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</si>
  <si>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</si>
  <si>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</si>
  <si>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</si>
  <si>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</si>
  <si>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</si>
  <si>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</si>
  <si>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</si>
  <si>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</si>
  <si>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</si>
  <si>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</si>
  <si>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</si>
  <si>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</si>
  <si>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</si>
  <si>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</si>
  <si>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</si>
  <si>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</si>
  <si>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</si>
  <si>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</si>
  <si>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</si>
  <si>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</si>
  <si>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</si>
  <si>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</si>
  <si>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</si>
  <si>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</si>
  <si>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</si>
  <si>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</si>
  <si>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</si>
  <si>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</si>
  <si>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</si>
  <si>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</si>
  <si>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</si>
  <si>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</si>
  <si>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</si>
  <si>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</si>
  <si>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</si>
  <si>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</si>
  <si>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</si>
  <si>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</si>
  <si>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</si>
  <si>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</si>
  <si>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</si>
  <si>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</si>
  <si>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</si>
  <si>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</si>
  <si>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</si>
  <si>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</si>
  <si>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</si>
  <si>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</si>
  <si>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</si>
  <si>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</si>
  <si>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</si>
  <si>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</si>
  <si>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</si>
  <si>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</si>
  <si>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</si>
  <si>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</si>
  <si>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</si>
  <si>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</si>
  <si>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</si>
  <si>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</si>
  <si>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</si>
  <si>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</si>
  <si>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</si>
  <si>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</si>
  <si>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</si>
  <si>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</si>
  <si>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</si>
  <si>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</si>
  <si>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</si>
  <si>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</si>
  <si>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</si>
  <si>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</si>
  <si>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</si>
  <si>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</si>
  <si>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</si>
  <si>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</si>
  <si>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</si>
  <si>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</si>
  <si>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</si>
  <si>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</si>
  <si>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</si>
  <si>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</si>
  <si>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</si>
  <si>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</si>
  <si>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</si>
  <si>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</si>
  <si>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</si>
  <si>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</si>
  <si>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</si>
  <si>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</si>
  <si>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</si>
  <si>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</si>
  <si>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</si>
  <si>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</si>
  <si>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</si>
  <si>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</si>
  <si>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</si>
  <si>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</si>
  <si>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</si>
  <si>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</si>
  <si>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</si>
  <si>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</si>
  <si>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</si>
  <si>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</si>
  <si>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</si>
  <si>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</si>
  <si>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</si>
  <si>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</si>
  <si>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</si>
  <si>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</si>
  <si>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</si>
  <si>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</si>
  <si>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</si>
  <si>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</si>
  <si>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</si>
  <si>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</si>
  <si>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</si>
  <si>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</si>
  <si>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</si>
  <si>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</si>
  <si>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</si>
  <si>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</si>
  <si>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</si>
  <si>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</si>
  <si>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</si>
  <si>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</si>
  <si>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</si>
  <si>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</si>
  <si>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</si>
  <si>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</si>
  <si>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</si>
  <si>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</si>
  <si>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</si>
  <si>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</si>
  <si>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</si>
  <si>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</si>
  <si>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</si>
  <si>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</si>
  <si>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</si>
  <si>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</si>
  <si>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</si>
  <si>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</si>
  <si>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</si>
  <si>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</si>
  <si>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</si>
  <si>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</si>
  <si>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</si>
  <si>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</si>
  <si>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</si>
  <si>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</si>
  <si>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</si>
  <si>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</si>
  <si>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</si>
  <si>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</si>
  <si>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</si>
  <si>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</si>
  <si>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</si>
  <si>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</si>
  <si>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</si>
  <si>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</si>
  <si>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</si>
  <si>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</si>
  <si>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</si>
  <si>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</si>
  <si>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</si>
  <si>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</si>
  <si>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</si>
  <si>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</si>
  <si>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</si>
  <si>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</si>
  <si>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</si>
  <si>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</si>
  <si>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</si>
  <si>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</si>
  <si>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</si>
  <si>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</si>
  <si>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</si>
  <si>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</si>
  <si>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</si>
  <si>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</si>
  <si>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</si>
  <si>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</si>
  <si>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</si>
  <si>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</si>
  <si>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</si>
  <si>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</si>
  <si>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</si>
  <si>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</si>
  <si>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</si>
  <si>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</si>
  <si>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</si>
  <si>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</si>
  <si>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</si>
  <si>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</si>
  <si>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</si>
  <si>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</si>
  <si>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</si>
  <si>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</si>
  <si>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</si>
  <si>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</si>
  <si>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</si>
  <si>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</si>
  <si>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</si>
  <si>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</si>
  <si>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</si>
  <si>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</si>
  <si>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</si>
  <si>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</si>
  <si>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</si>
  <si>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</si>
  <si>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</si>
  <si>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</si>
  <si>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</si>
  <si>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</si>
  <si>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</si>
  <si>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</si>
  <si>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</si>
  <si>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</si>
  <si>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</si>
  <si>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</si>
  <si>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</si>
  <si>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</si>
  <si>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</si>
  <si>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</si>
  <si>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</si>
  <si>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</si>
  <si>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</si>
  <si>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</si>
  <si>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</si>
  <si>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</si>
  <si>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</si>
  <si>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</si>
  <si>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</si>
  <si>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</si>
  <si>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</si>
  <si>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</si>
  <si>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</si>
  <si>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</si>
  <si>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</si>
  <si>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</si>
  <si>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</si>
  <si>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</si>
  <si>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</si>
  <si>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</si>
  <si>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</si>
  <si>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</si>
  <si>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</si>
  <si>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</si>
  <si>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</si>
  <si>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</si>
  <si>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</si>
  <si>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</si>
  <si>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</si>
  <si>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</si>
  <si>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</si>
  <si>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</si>
  <si>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</si>
  <si>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</si>
  <si>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</si>
  <si>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</si>
  <si>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</si>
  <si>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</si>
  <si>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</si>
  <si>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</si>
  <si>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</si>
  <si>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</si>
  <si>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</si>
  <si>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</si>
  <si>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</si>
  <si>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</si>
  <si>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</si>
  <si>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</si>
  <si>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</si>
  <si>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</si>
  <si>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</si>
  <si>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</si>
  <si>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</si>
  <si>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</si>
  <si>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</si>
  <si>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</si>
  <si>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</si>
  <si>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</si>
  <si>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</si>
  <si>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</si>
  <si>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</si>
  <si>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</si>
  <si>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</si>
  <si>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</si>
  <si>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</si>
  <si>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</si>
  <si>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</si>
  <si>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</si>
  <si>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</si>
  <si>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</si>
  <si>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</si>
  <si>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</si>
  <si>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</si>
  <si>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</si>
  <si>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</si>
  <si>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</si>
  <si>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</si>
  <si>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</si>
  <si>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</si>
  <si>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</si>
  <si>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</si>
  <si>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</si>
  <si>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</si>
  <si>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</si>
  <si>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</si>
  <si>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</si>
  <si>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</si>
  <si>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</si>
  <si>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</si>
  <si>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</si>
  <si>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</si>
  <si>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</si>
  <si>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</si>
  <si>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</si>
  <si>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</si>
  <si>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</si>
  <si>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</si>
  <si>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</si>
  <si>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</si>
  <si>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</si>
  <si>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</si>
  <si>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</si>
  <si>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</si>
  <si>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</si>
  <si>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</si>
  <si>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</si>
  <si>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</si>
  <si>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</si>
  <si>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</si>
  <si>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</si>
  <si>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</si>
  <si>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</si>
  <si>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</si>
  <si>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</si>
  <si>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</si>
  <si>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</si>
  <si>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</si>
  <si>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</si>
  <si>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</si>
  <si>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</si>
  <si>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</si>
  <si>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</si>
  <si>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</si>
  <si>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</si>
  <si>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</si>
  <si>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</si>
  <si>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</si>
  <si>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</si>
  <si>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</si>
  <si>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</si>
  <si>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</si>
  <si>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</si>
  <si>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</si>
  <si>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</si>
  <si>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</si>
  <si>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</si>
  <si>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</si>
  <si>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</si>
  <si>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</si>
  <si>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</si>
  <si>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</si>
  <si>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</si>
  <si>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</si>
  <si>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</si>
  <si>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</si>
  <si>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</si>
  <si>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</si>
  <si>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</si>
  <si>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</si>
  <si>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</si>
  <si>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</si>
  <si>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</si>
  <si>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</si>
  <si>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</si>
  <si>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</si>
  <si>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</si>
  <si>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</si>
  <si>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</si>
  <si>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</si>
  <si>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</si>
  <si>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</si>
  <si>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</si>
  <si>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</si>
  <si>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</si>
  <si>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</si>
  <si>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</si>
  <si>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</si>
  <si>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</si>
  <si>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</si>
  <si>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</si>
  <si>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</si>
  <si>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</si>
  <si>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</si>
  <si>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</si>
  <si>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</si>
  <si>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</si>
  <si>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</si>
  <si>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</si>
  <si>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</si>
  <si>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</si>
  <si>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</si>
  <si>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</si>
  <si>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</si>
  <si>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</si>
  <si>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</si>
  <si>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</si>
  <si>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</si>
  <si>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</si>
  <si>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</si>
  <si>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</si>
  <si>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</si>
  <si>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</si>
  <si>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</si>
  <si>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</si>
  <si>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</si>
  <si>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</si>
  <si>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</si>
  <si>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</si>
  <si>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</si>
  <si>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</si>
  <si>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</si>
  <si>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</si>
  <si>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</si>
  <si>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</si>
  <si>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</si>
  <si>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</si>
  <si>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</si>
  <si>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</si>
  <si>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</si>
  <si>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</si>
  <si>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</si>
  <si>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</si>
  <si>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</si>
  <si>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</si>
  <si>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</si>
  <si>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</si>
  <si>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</si>
  <si>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</si>
  <si>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</si>
  <si>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</si>
  <si>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</si>
  <si>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</si>
  <si>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</si>
  <si>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</si>
  <si>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</si>
  <si>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</si>
  <si>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</si>
  <si>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</si>
  <si>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</si>
  <si>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</si>
  <si>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</si>
  <si>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</si>
  <si>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</si>
  <si>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</si>
  <si>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</si>
  <si>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</si>
  <si>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</si>
  <si>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</si>
  <si>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</si>
  <si>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</si>
  <si>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</si>
  <si>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</si>
  <si>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</si>
  <si>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</si>
  <si>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</si>
  <si>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</si>
  <si>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</si>
  <si>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</si>
  <si>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</si>
  <si>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</si>
  <si>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</si>
  <si>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</si>
  <si>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</si>
  <si>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</si>
  <si>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</si>
  <si>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</si>
  <si>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</si>
  <si>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</si>
  <si>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</si>
  <si>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</si>
  <si>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</si>
  <si>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</si>
  <si>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</si>
  <si>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</si>
  <si>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</si>
  <si>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</si>
  <si>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</si>
  <si>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</si>
  <si>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</si>
  <si>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</si>
  <si>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</si>
  <si>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</si>
  <si>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</si>
  <si>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</si>
  <si>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</si>
  <si>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</si>
  <si>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</si>
  <si>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</si>
  <si>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</si>
  <si>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</si>
  <si>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</si>
  <si>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</si>
  <si>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</si>
  <si>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</si>
  <si>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</si>
  <si>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</si>
  <si>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</si>
  <si>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</si>
  <si>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</si>
  <si>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</si>
  <si>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</si>
  <si>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</si>
  <si>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</si>
  <si>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</si>
  <si>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</si>
  <si>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</si>
  <si>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</si>
  <si>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</si>
  <si>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</si>
  <si>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</si>
  <si>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</si>
  <si>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</si>
  <si>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</si>
  <si>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</si>
  <si>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</si>
  <si>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</si>
  <si>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</si>
  <si>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</si>
  <si>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</si>
  <si>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</si>
  <si>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</si>
  <si>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</si>
  <si>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</si>
  <si>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</si>
  <si>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</si>
  <si>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</si>
  <si>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</si>
  <si>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</si>
  <si>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</si>
  <si>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</si>
  <si>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</si>
  <si>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</si>
  <si>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</si>
  <si>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</si>
  <si>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</si>
  <si>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</si>
  <si>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</si>
  <si>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</si>
  <si>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</si>
  <si>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</si>
  <si>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</si>
  <si>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</si>
  <si>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</si>
  <si>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</si>
  <si>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</si>
  <si>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</si>
  <si>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</si>
  <si>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</si>
  <si>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</si>
  <si>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</si>
  <si>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</si>
  <si>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</si>
  <si>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</si>
  <si>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</si>
  <si>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</si>
  <si>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</si>
  <si>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</si>
  <si>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</si>
  <si>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</si>
  <si>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</si>
  <si>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</si>
  <si>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</si>
  <si>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</si>
  <si>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</si>
  <si>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</si>
  <si>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</si>
  <si>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</si>
  <si>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</si>
  <si>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</si>
  <si>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</si>
  <si>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</si>
  <si>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</si>
  <si>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</si>
  <si>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</si>
  <si>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</si>
  <si>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</si>
  <si>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</si>
  <si>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</si>
  <si>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</si>
  <si>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</si>
  <si>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</si>
  <si>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</si>
  <si>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</si>
  <si>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</si>
  <si>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</si>
  <si>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</si>
  <si>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</si>
  <si>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</si>
  <si>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</si>
  <si>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</si>
  <si>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</si>
  <si>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</si>
  <si>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</si>
  <si>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</si>
  <si>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</si>
  <si>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</si>
  <si>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</si>
  <si>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</si>
  <si>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</si>
  <si>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</si>
  <si>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</si>
  <si>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</si>
  <si>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</si>
  <si>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</si>
  <si>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</si>
  <si>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</si>
  <si>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</si>
  <si>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</si>
  <si>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</si>
  <si>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</si>
  <si>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</si>
  <si>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</si>
  <si>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</si>
  <si>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</si>
  <si>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</si>
  <si>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</si>
  <si>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</si>
  <si>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</si>
  <si>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</si>
  <si>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</si>
  <si>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</si>
  <si>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</si>
  <si>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</si>
  <si>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</si>
  <si>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</si>
  <si>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</si>
  <si>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</si>
  <si>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</si>
  <si>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</si>
  <si>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</si>
  <si>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</si>
  <si>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</si>
  <si>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</si>
  <si>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</si>
  <si>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</si>
  <si>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</si>
  <si>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</si>
  <si>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</si>
  <si>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</si>
  <si>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</si>
  <si>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</si>
  <si>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</si>
  <si>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</si>
  <si>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</si>
  <si>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</si>
  <si>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</si>
  <si>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</si>
  <si>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</si>
  <si>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</si>
  <si>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</si>
  <si>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</si>
  <si>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</si>
  <si>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</si>
  <si>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</si>
  <si>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</si>
  <si>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</si>
  <si>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</si>
  <si>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</si>
  <si>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</si>
  <si>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</si>
  <si>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</si>
  <si>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</si>
  <si>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</si>
  <si>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</si>
  <si>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</si>
  <si>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</si>
  <si>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</si>
  <si>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</si>
  <si>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</si>
  <si>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</si>
  <si>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</si>
  <si>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</si>
  <si>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</si>
  <si>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</si>
  <si>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</si>
  <si>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</si>
  <si>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</si>
  <si>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</si>
  <si>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</si>
  <si>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</si>
  <si>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</si>
  <si>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</si>
  <si>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</si>
  <si>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</si>
  <si>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</si>
  <si>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</si>
  <si>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</si>
  <si>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</si>
  <si>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</si>
  <si>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</si>
  <si>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</si>
  <si>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</si>
  <si>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</si>
  <si>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</si>
  <si>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</si>
  <si>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</si>
  <si>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</si>
  <si>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</si>
  <si>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</si>
  <si>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</si>
  <si>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</si>
  <si>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</si>
  <si>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</si>
  <si>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</si>
  <si>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</si>
  <si>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</si>
  <si>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</si>
  <si>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</si>
  <si>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</si>
  <si>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</si>
  <si>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</si>
  <si>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</si>
  <si>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</si>
  <si>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</si>
  <si>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</si>
  <si>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</si>
  <si>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</si>
  <si>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</si>
  <si>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</si>
  <si>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</si>
  <si>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</si>
  <si>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</si>
  <si>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</si>
  <si>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</si>
  <si>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</si>
  <si>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</si>
  <si>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</si>
  <si>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</si>
  <si>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</si>
  <si>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</si>
  <si>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</si>
  <si>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</si>
  <si>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</si>
  <si>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</si>
  <si>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</si>
  <si>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</si>
  <si>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</si>
  <si>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</si>
  <si>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</si>
  <si>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</si>
  <si>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</si>
  <si>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</si>
  <si>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</si>
  <si>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</si>
  <si>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</si>
  <si>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</si>
  <si>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</si>
  <si>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</si>
  <si>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</si>
  <si>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</si>
  <si>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</si>
  <si>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</si>
  <si>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</si>
  <si>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</si>
  <si>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</si>
  <si>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</si>
  <si>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</si>
  <si>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</si>
  <si>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</si>
  <si>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</si>
  <si>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</si>
  <si>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</si>
  <si>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</si>
  <si>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</si>
  <si>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</si>
  <si>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</si>
  <si>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</si>
  <si>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</si>
  <si>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</si>
  <si>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</si>
  <si>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</si>
  <si>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</si>
  <si>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</si>
  <si>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</si>
  <si>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</si>
  <si>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</si>
  <si>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</si>
  <si>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</si>
  <si>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</si>
  <si>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</si>
  <si>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</si>
  <si>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</si>
  <si>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</si>
  <si>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</si>
  <si>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</si>
  <si>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</si>
  <si>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</si>
  <si>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</si>
  <si>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</si>
  <si>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</si>
  <si>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</si>
  <si>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</si>
  <si>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</si>
  <si>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</si>
  <si>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</si>
  <si>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</si>
  <si>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</si>
  <si>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</si>
  <si>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</si>
  <si>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</si>
  <si>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</si>
  <si>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</si>
  <si>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</si>
  <si>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</si>
  <si>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</si>
  <si>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</si>
  <si>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</si>
  <si>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</si>
  <si>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</si>
  <si>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</si>
  <si>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</si>
  <si>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</si>
  <si>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</si>
  <si>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</si>
  <si>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</si>
  <si>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</si>
  <si>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</si>
  <si>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</si>
  <si>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</si>
  <si>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</si>
  <si>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</si>
  <si>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</si>
  <si>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</si>
  <si>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</si>
  <si>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</si>
  <si>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</si>
  <si>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</si>
  <si>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</si>
  <si>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</si>
  <si>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</si>
  <si>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</si>
  <si>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</si>
  <si>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</si>
  <si>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</si>
  <si>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</si>
  <si>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</si>
  <si>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</si>
  <si>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</si>
  <si>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</si>
  <si>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</si>
  <si>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</si>
  <si>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</si>
  <si>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</si>
  <si>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</si>
  <si>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</si>
  <si>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</si>
  <si>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</si>
  <si>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</si>
  <si>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</si>
  <si>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</si>
  <si>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</si>
  <si>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</si>
  <si>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</si>
  <si>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</si>
  <si>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</si>
  <si>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</si>
  <si>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</si>
  <si>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</si>
  <si>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</si>
  <si>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</si>
  <si>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</si>
  <si>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</si>
  <si>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</si>
  <si>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</si>
  <si>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</si>
  <si>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</si>
  <si>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</si>
  <si>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</si>
  <si>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</si>
  <si>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</si>
  <si>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</si>
  <si>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</si>
  <si>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</si>
  <si>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</si>
  <si>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</si>
  <si>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</si>
  <si>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</si>
  <si>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</si>
  <si>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</si>
  <si>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</si>
  <si>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</si>
  <si>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</si>
  <si>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</si>
  <si>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</si>
  <si>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</si>
  <si>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</si>
  <si>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</si>
  <si>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</si>
  <si>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</si>
  <si>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</si>
  <si>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</si>
  <si>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</si>
  <si>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</si>
  <si>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</si>
  <si>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</si>
  <si>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</si>
  <si>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</si>
  <si>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</si>
  <si>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</si>
  <si>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</si>
  <si>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</si>
  <si>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</si>
  <si>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</si>
  <si>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</si>
  <si>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</si>
  <si>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</si>
  <si>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</si>
  <si>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</si>
  <si>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</si>
  <si>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</si>
  <si>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</si>
  <si>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</si>
  <si>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</si>
  <si>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</si>
  <si>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</si>
  <si>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</si>
  <si>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</si>
  <si>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</si>
  <si>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</si>
  <si>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</si>
  <si>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</si>
  <si>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</si>
  <si>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</si>
  <si>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</si>
  <si>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</si>
  <si>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</si>
  <si>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</si>
  <si>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</si>
  <si>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</si>
  <si>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</si>
  <si>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</si>
  <si>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</si>
  <si>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</si>
  <si>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</si>
  <si>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</si>
  <si>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</si>
  <si>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</si>
  <si>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</si>
  <si>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</si>
  <si>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</si>
  <si>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</si>
  <si>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</si>
  <si>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</si>
  <si>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</si>
  <si>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</si>
  <si>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</si>
  <si>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</si>
  <si>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</si>
  <si>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</si>
  <si>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</si>
  <si>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</si>
  <si>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</si>
  <si>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</si>
  <si>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</si>
  <si>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</si>
  <si>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</si>
  <si>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</si>
  <si>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</si>
  <si>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</si>
  <si>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</si>
  <si>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</si>
  <si>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</si>
  <si>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</si>
  <si>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</si>
  <si>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</si>
  <si>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</si>
  <si>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</si>
  <si>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</si>
  <si>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</si>
  <si>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</si>
  <si>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</si>
  <si>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</si>
  <si>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</si>
  <si>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</si>
  <si>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</si>
  <si>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</si>
  <si>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</si>
  <si>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</si>
  <si>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</si>
  <si>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</si>
  <si>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</si>
  <si>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</si>
  <si>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</si>
  <si>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</si>
  <si>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</si>
  <si>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</si>
  <si>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</si>
  <si>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</si>
  <si>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</si>
  <si>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</si>
  <si>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</si>
  <si>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</si>
  <si>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</si>
  <si>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</si>
  <si>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</si>
  <si>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</si>
  <si>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</si>
  <si>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</si>
  <si>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</si>
  <si>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</si>
  <si>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</si>
  <si>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</si>
  <si>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</si>
  <si>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</si>
  <si>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</si>
  <si>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</si>
  <si>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</si>
  <si>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</si>
  <si>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</si>
  <si>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</si>
  <si>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</si>
  <si>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</si>
  <si>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</si>
  <si>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</si>
  <si>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</si>
  <si>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</si>
  <si>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</si>
  <si>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</si>
  <si>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</si>
  <si>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</si>
  <si>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</si>
  <si>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</si>
  <si>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</si>
  <si>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</si>
  <si>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</si>
  <si>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</si>
  <si>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</si>
  <si>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</si>
  <si>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</si>
  <si>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</si>
  <si>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</si>
  <si>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</si>
  <si>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</si>
  <si>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</si>
  <si>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</si>
  <si>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</si>
  <si>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</si>
  <si>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</si>
  <si>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</si>
  <si>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</si>
  <si>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</si>
  <si>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</si>
  <si>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</si>
  <si>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</si>
  <si>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</si>
  <si>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</si>
  <si>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</si>
  <si>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</si>
  <si>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</si>
  <si>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</si>
  <si>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</si>
  <si>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</si>
  <si>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</si>
  <si>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</si>
  <si>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</si>
  <si>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</si>
  <si>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</si>
  <si>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</si>
  <si>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</si>
  <si>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</si>
  <si>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</si>
  <si>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</si>
  <si>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</si>
  <si>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</si>
  <si>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</si>
  <si>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</si>
  <si>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</si>
  <si>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</si>
  <si>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</si>
  <si>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</si>
  <si>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</si>
  <si>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</si>
  <si>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</si>
  <si>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</si>
  <si>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</si>
  <si>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</si>
  <si>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</si>
  <si>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</si>
  <si>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</si>
  <si>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</si>
  <si>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</si>
  <si>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</si>
  <si>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</si>
  <si>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</si>
  <si>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</si>
  <si>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</si>
  <si>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</si>
  <si>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</si>
  <si>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</si>
  <si>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</si>
  <si>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</si>
  <si>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</si>
  <si>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</si>
  <si>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</si>
  <si>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</si>
  <si>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</si>
  <si>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</si>
  <si>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</si>
  <si>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</si>
  <si>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</si>
  <si>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</si>
  <si>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</si>
  <si>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</si>
  <si>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</si>
  <si>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</si>
  <si>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</si>
  <si>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</si>
  <si>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</si>
  <si>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</si>
  <si>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</si>
  <si>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</si>
  <si>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</si>
  <si>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</si>
  <si>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</si>
  <si>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</si>
  <si>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</si>
  <si>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</si>
  <si>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</si>
  <si>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</si>
  <si>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</si>
  <si>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</si>
  <si>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</si>
  <si>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</si>
  <si>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</si>
  <si>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</si>
  <si>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</si>
  <si>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</si>
  <si>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</si>
  <si>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</si>
  <si>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</si>
  <si>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</si>
  <si>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</si>
  <si>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</si>
  <si>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</si>
  <si>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</si>
  <si>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</si>
  <si>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</si>
  <si>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</si>
  <si>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</si>
  <si>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</si>
  <si>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</si>
  <si>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</si>
  <si>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</si>
  <si>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</si>
  <si>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</si>
  <si>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</si>
  <si>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</si>
  <si>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</si>
  <si>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</si>
  <si>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</si>
  <si>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</si>
  <si>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</si>
  <si>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</si>
  <si>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</si>
  <si>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</si>
  <si>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</si>
  <si>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</si>
  <si>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</si>
  <si>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</si>
  <si>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</si>
  <si>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</si>
  <si>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</si>
  <si>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</si>
  <si>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</si>
  <si>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</si>
  <si>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</si>
  <si>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</si>
  <si>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</si>
  <si>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</si>
  <si>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</si>
  <si>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</si>
  <si>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</si>
  <si>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</si>
  <si>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</si>
  <si>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</si>
  <si>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</si>
  <si>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</si>
  <si>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</si>
  <si>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</si>
  <si>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</si>
  <si>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</si>
  <si>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</si>
  <si>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</si>
  <si>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</si>
  <si>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</si>
  <si>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</si>
  <si>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</si>
  <si>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</si>
  <si>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</si>
  <si>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</si>
  <si>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</si>
  <si>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</si>
  <si>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</si>
  <si>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</si>
  <si>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</si>
  <si>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</si>
  <si>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</si>
  <si>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</si>
  <si>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</si>
  <si>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</si>
  <si>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</si>
  <si>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</si>
  <si>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</si>
  <si>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</si>
  <si>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</si>
  <si>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</si>
  <si>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</si>
  <si>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</si>
  <si>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</si>
  <si>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</si>
  <si>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</si>
  <si>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</si>
  <si>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</si>
  <si>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</si>
  <si>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</si>
  <si>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</si>
  <si>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</si>
  <si>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</si>
  <si>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</si>
  <si>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</si>
  <si>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</si>
  <si>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</si>
  <si>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</si>
  <si>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</si>
  <si>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</si>
  <si>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</si>
  <si>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</si>
  <si>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</si>
  <si>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</si>
  <si>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</si>
  <si>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</si>
  <si>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</si>
  <si>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</si>
  <si>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</si>
  <si>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</si>
  <si>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</si>
  <si>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</si>
  <si>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</si>
  <si>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</si>
  <si>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</si>
  <si>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</si>
  <si>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</si>
  <si>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</si>
  <si>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</si>
  <si>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</si>
  <si>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</si>
  <si>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</si>
  <si>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</si>
  <si>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</si>
  <si>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</si>
  <si>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</si>
  <si>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</si>
  <si>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</si>
  <si>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</si>
  <si>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</si>
  <si>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</si>
  <si>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</si>
  <si>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</si>
  <si>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</si>
  <si>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</si>
  <si>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</si>
  <si>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</si>
  <si>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</si>
  <si>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</si>
  <si>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</si>
  <si>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</si>
  <si>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</si>
  <si>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</si>
  <si>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</si>
  <si>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</si>
  <si>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</si>
  <si>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</si>
  <si>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</si>
  <si>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</si>
  <si>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</si>
  <si>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</si>
  <si>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</si>
  <si>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</si>
  <si>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</si>
  <si>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</si>
  <si>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</si>
  <si>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</si>
  <si>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</si>
  <si>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</si>
  <si>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</si>
  <si>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</si>
  <si>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</si>
  <si>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</si>
  <si>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</si>
  <si>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</si>
  <si>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</si>
  <si>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</si>
  <si>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</si>
  <si>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</si>
  <si>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</si>
  <si>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</si>
  <si>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</si>
  <si>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</si>
  <si>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</si>
  <si>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</si>
  <si>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</si>
  <si>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</si>
  <si>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</si>
  <si>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</si>
  <si>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</si>
  <si>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</si>
  <si>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</si>
  <si>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</si>
  <si>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</si>
  <si>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</si>
  <si>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</si>
  <si>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</si>
  <si>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</si>
  <si>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</si>
  <si>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</si>
  <si>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</si>
  <si>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</si>
  <si>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</si>
  <si>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</si>
  <si>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</si>
  <si>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</si>
  <si>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</si>
  <si>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</si>
  <si>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</si>
  <si>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</si>
  <si>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</si>
  <si>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</si>
  <si>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</si>
  <si>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</si>
  <si>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</si>
  <si>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</si>
  <si>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</si>
  <si>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</si>
  <si>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</si>
  <si>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</si>
  <si>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</si>
  <si>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</si>
  <si>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</si>
  <si>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</si>
  <si>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</si>
  <si>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</si>
  <si>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</si>
  <si>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</si>
  <si>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</si>
  <si>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</si>
  <si>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</si>
  <si>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</si>
  <si>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</si>
  <si>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</si>
  <si>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</si>
  <si>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</si>
  <si>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</si>
  <si>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</si>
  <si>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</si>
  <si>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</si>
  <si>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</si>
  <si>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</si>
  <si>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</si>
  <si>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</si>
  <si>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</si>
  <si>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</si>
  <si>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</si>
  <si>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</si>
  <si>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</si>
  <si>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</si>
  <si>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</si>
  <si>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</si>
  <si>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</si>
  <si>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</si>
  <si>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</si>
  <si>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</si>
  <si>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</si>
  <si>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</si>
  <si>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</si>
  <si>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</si>
  <si>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</si>
  <si>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</si>
  <si>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</si>
  <si>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</si>
  <si>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</si>
  <si>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</si>
  <si>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</si>
  <si>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</si>
  <si>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</si>
  <si>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</si>
  <si>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</si>
  <si>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</si>
  <si>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</si>
  <si>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</si>
  <si>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</si>
  <si>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</si>
  <si>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</si>
  <si>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</si>
  <si>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</si>
  <si>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</si>
  <si>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</si>
  <si>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</si>
  <si>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</si>
  <si>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</si>
  <si>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</si>
  <si>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</si>
  <si>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</si>
  <si>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</si>
  <si>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</si>
  <si>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</si>
  <si>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</si>
  <si>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</si>
  <si>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</si>
  <si>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</si>
  <si>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</si>
  <si>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</si>
  <si>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</si>
  <si>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</si>
  <si>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</si>
  <si>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</si>
  <si>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</si>
  <si>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</si>
  <si>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</si>
  <si>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</si>
  <si>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</si>
  <si>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</si>
  <si>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</si>
  <si>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</si>
  <si>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</si>
  <si>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</si>
  <si>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</si>
  <si>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</si>
  <si>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</si>
  <si>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</si>
  <si>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</si>
  <si>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</si>
  <si>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</si>
  <si>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</si>
  <si>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</si>
  <si>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</si>
  <si>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</si>
  <si>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</si>
  <si>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</si>
  <si>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</si>
  <si>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</si>
  <si>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</si>
  <si>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</si>
  <si>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</si>
  <si>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</si>
  <si>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</si>
  <si>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</si>
  <si>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</si>
  <si>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</si>
  <si>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</si>
  <si>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</si>
  <si>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</si>
  <si>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</si>
  <si>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</si>
  <si>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</si>
  <si>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</si>
  <si>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</si>
  <si>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</si>
  <si>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</si>
  <si>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</si>
  <si>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</si>
  <si>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</si>
  <si>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</si>
  <si>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</si>
  <si>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</si>
  <si>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</si>
  <si>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</si>
  <si>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</si>
  <si>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</si>
  <si>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</si>
  <si>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</si>
  <si>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</si>
  <si>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</si>
  <si>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</si>
  <si>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</si>
  <si>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</si>
  <si>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</si>
  <si>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</si>
  <si>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</si>
  <si>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</si>
  <si>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</si>
  <si>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</si>
  <si>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</si>
  <si>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</si>
  <si>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</si>
  <si>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</si>
  <si>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</si>
  <si>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</si>
  <si>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</si>
  <si>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</si>
  <si>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</si>
  <si>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</si>
  <si>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</si>
  <si>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</si>
  <si>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</si>
  <si>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</si>
  <si>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</si>
  <si>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</si>
  <si>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</si>
  <si>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</si>
  <si>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</si>
  <si>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</si>
  <si>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</si>
  <si>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</si>
  <si>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</si>
  <si>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</si>
  <si>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</si>
  <si>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</si>
  <si>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</si>
  <si>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</si>
  <si>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</si>
  <si>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</si>
  <si>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</si>
  <si>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</si>
  <si>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</si>
  <si>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</si>
  <si>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</si>
  <si>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</si>
  <si>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</si>
  <si>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</si>
  <si>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</si>
  <si>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</si>
  <si>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</si>
  <si>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</si>
  <si>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</si>
  <si>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</si>
  <si>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</si>
  <si>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</si>
  <si>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</si>
  <si>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</si>
  <si>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</si>
  <si>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</si>
  <si>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</si>
  <si>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</si>
  <si>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</si>
  <si>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</si>
  <si>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</si>
  <si>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</si>
  <si>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</si>
  <si>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</si>
  <si>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</si>
  <si>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</si>
  <si>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</si>
  <si>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</si>
  <si>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</si>
  <si>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</si>
  <si>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</si>
  <si>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</si>
  <si>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</si>
  <si>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</si>
  <si>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</si>
  <si>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</si>
  <si>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</si>
  <si>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</si>
  <si>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</si>
  <si>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</si>
  <si>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</si>
  <si>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</si>
  <si>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</si>
  <si>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</si>
  <si>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</si>
  <si>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</si>
  <si>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</si>
  <si>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</si>
  <si>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</si>
  <si>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</si>
  <si>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</si>
  <si>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</si>
  <si>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</si>
  <si>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</si>
  <si>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</si>
  <si>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</si>
  <si>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</si>
  <si>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</si>
  <si>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</si>
  <si>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</si>
  <si>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</si>
  <si>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</si>
  <si>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</si>
  <si>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</si>
  <si>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</si>
  <si>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</si>
  <si>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</si>
  <si>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</si>
  <si>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</si>
  <si>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</si>
  <si>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</si>
  <si>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</si>
  <si>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</si>
  <si>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</si>
  <si>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</si>
  <si>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</si>
  <si>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</si>
  <si>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</si>
  <si>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</si>
  <si>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</si>
  <si>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</si>
  <si>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</si>
  <si>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</si>
  <si>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</si>
  <si>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</si>
  <si>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</si>
  <si>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</si>
  <si>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</si>
  <si>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</si>
  <si>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</si>
  <si>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</si>
  <si>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</si>
  <si>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</si>
  <si>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</si>
  <si>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</si>
  <si>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</si>
  <si>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</si>
  <si>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</si>
  <si>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</si>
  <si>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</si>
  <si>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</si>
  <si>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</si>
  <si>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</si>
  <si>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</si>
  <si>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</si>
  <si>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</si>
  <si>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</si>
  <si>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</si>
  <si>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</si>
  <si>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</si>
  <si>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</si>
  <si>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</si>
  <si>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</si>
  <si>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</si>
  <si>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</si>
  <si>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</si>
  <si>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</si>
  <si>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</si>
  <si>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</si>
  <si>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</si>
  <si>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</si>
  <si>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</si>
  <si>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</si>
  <si>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</si>
  <si>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</si>
  <si>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</si>
  <si>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</si>
  <si>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</si>
  <si>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</si>
  <si>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</si>
  <si>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</si>
  <si>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</si>
  <si>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</si>
  <si>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</si>
  <si>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</si>
  <si>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</si>
  <si>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</si>
  <si>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</si>
  <si>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</si>
  <si>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</si>
  <si>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</si>
  <si>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</si>
  <si>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</si>
  <si>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</si>
  <si>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</si>
  <si>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</si>
  <si>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</si>
  <si>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</si>
  <si>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</si>
  <si>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</si>
  <si>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</si>
  <si>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</si>
  <si>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</si>
  <si>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</si>
  <si>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</si>
  <si>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</si>
  <si>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</si>
  <si>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</si>
  <si>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</si>
  <si>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</si>
  <si>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</si>
  <si>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</si>
  <si>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</si>
  <si>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</si>
  <si>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</si>
  <si>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</si>
  <si>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</si>
  <si>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</si>
  <si>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</si>
  <si>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</si>
  <si>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</si>
  <si>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</si>
  <si>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</si>
  <si>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</si>
  <si>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</si>
  <si>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</si>
  <si>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</si>
  <si>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</si>
  <si>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</si>
  <si>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</si>
  <si>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</si>
  <si>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</si>
  <si>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</si>
  <si>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</si>
  <si>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</si>
  <si>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</si>
  <si>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</si>
  <si>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</si>
  <si>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</si>
  <si>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</si>
  <si>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</si>
  <si>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</si>
  <si>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</si>
  <si>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</si>
  <si>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</si>
  <si>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</si>
  <si>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</si>
  <si>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</si>
  <si>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</si>
  <si>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</si>
  <si>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</si>
  <si>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</si>
  <si>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</si>
  <si>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</si>
  <si>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</si>
  <si>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</si>
  <si>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</si>
  <si>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</si>
  <si>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</si>
  <si>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</si>
  <si>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</si>
  <si>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</si>
  <si>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</si>
  <si>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</si>
  <si>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</si>
  <si>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</si>
  <si>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</si>
  <si>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</si>
  <si>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</si>
  <si>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</si>
  <si>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</si>
  <si>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</si>
  <si>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</si>
  <si>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</si>
  <si>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</si>
  <si>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</si>
  <si>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</si>
  <si>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</si>
  <si>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</si>
  <si>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</si>
  <si>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</si>
  <si>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</si>
  <si>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</si>
  <si>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</si>
  <si>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</si>
  <si>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</si>
  <si>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</si>
  <si>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</si>
  <si>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</si>
  <si>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</si>
  <si>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</si>
  <si>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</si>
  <si>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</si>
  <si>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</si>
  <si>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</si>
  <si>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</si>
  <si>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</si>
  <si>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</si>
  <si>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</si>
  <si>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</si>
  <si>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</si>
  <si>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</si>
  <si>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</si>
  <si>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</si>
  <si>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</si>
  <si>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</si>
  <si>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</si>
  <si>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</si>
  <si>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</si>
  <si>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</si>
  <si>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</si>
  <si>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</si>
  <si>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</si>
  <si>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</si>
  <si>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</si>
  <si>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</si>
  <si>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</si>
  <si>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</si>
  <si>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</si>
  <si>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</si>
  <si>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</si>
  <si>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</si>
  <si>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</si>
  <si>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</si>
  <si>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</si>
  <si>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</si>
  <si>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</si>
  <si>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</si>
  <si>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</si>
  <si>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</si>
  <si>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</si>
  <si>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</si>
  <si>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</si>
  <si>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</si>
  <si>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</si>
  <si>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</si>
  <si>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</si>
  <si>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</si>
  <si>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</si>
  <si>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</si>
  <si>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</si>
  <si>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</si>
  <si>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</si>
  <si>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</si>
  <si>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</si>
  <si>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</si>
  <si>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</si>
  <si>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</si>
  <si>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</si>
  <si>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</si>
  <si>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</si>
  <si>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</si>
  <si>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</si>
  <si>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</si>
  <si>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</si>
  <si>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</si>
  <si>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</si>
  <si>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</si>
  <si>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</si>
  <si>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</si>
  <si>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</si>
  <si>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</si>
  <si>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</si>
  <si>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</si>
  <si>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</si>
  <si>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</si>
  <si>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</si>
  <si>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</si>
  <si>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</si>
  <si>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</si>
  <si>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</si>
  <si>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</si>
  <si>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</si>
  <si>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</si>
  <si>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</si>
  <si>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</si>
  <si>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</si>
  <si>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</si>
  <si>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</si>
  <si>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</si>
  <si>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</si>
  <si>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</si>
  <si>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</si>
  <si>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</si>
  <si>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</si>
  <si>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</si>
  <si>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</si>
  <si>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</si>
  <si>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</si>
  <si>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</si>
  <si>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</si>
  <si>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</si>
  <si>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</si>
  <si>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</si>
  <si>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</si>
  <si>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</si>
  <si>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</si>
  <si>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</si>
  <si>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</si>
  <si>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</si>
  <si>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</si>
  <si>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</si>
  <si>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</si>
  <si>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</si>
  <si>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</si>
  <si>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</si>
  <si>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</si>
  <si>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</si>
  <si>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</si>
  <si>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</si>
  <si>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</si>
  <si>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</si>
  <si>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</si>
  <si>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</si>
  <si>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</si>
  <si>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</si>
  <si>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</si>
  <si>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</si>
  <si>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</si>
  <si>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</si>
  <si>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</si>
  <si>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</si>
  <si>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</si>
  <si>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</si>
  <si>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</si>
  <si>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</si>
  <si>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</si>
  <si>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</si>
  <si>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</si>
  <si>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</si>
  <si>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</si>
  <si>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</si>
  <si>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</si>
  <si>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</si>
  <si>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</si>
  <si>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</si>
  <si>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</si>
  <si>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</si>
  <si>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</si>
  <si>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</si>
  <si>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</si>
  <si>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</si>
  <si>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</si>
  <si>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</si>
  <si>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</si>
  <si>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</si>
  <si>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</si>
  <si>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</si>
  <si>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</si>
  <si>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</si>
  <si>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</si>
  <si>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</si>
  <si>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</si>
  <si>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</si>
  <si>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</si>
  <si>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</si>
  <si>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</si>
  <si>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</si>
  <si>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</si>
  <si>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</si>
  <si>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</si>
  <si>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</si>
  <si>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</si>
  <si>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</si>
  <si>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</si>
  <si>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</si>
  <si>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</si>
  <si>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</si>
  <si>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</si>
  <si>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</si>
  <si>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</si>
  <si>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</si>
  <si>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</si>
  <si>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</si>
  <si>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</si>
  <si>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</si>
  <si>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</si>
  <si>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</si>
  <si>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</si>
  <si>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</si>
  <si>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</si>
  <si>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</si>
  <si>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</si>
  <si>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</si>
  <si>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</si>
  <si>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</si>
  <si>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</si>
  <si>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</si>
  <si>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</si>
  <si>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</si>
  <si>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</si>
  <si>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</si>
  <si>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</si>
  <si>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</si>
  <si>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</si>
  <si>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</si>
  <si>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</si>
  <si>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</si>
  <si>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</si>
  <si>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</si>
  <si>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</si>
  <si>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</si>
  <si>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</si>
  <si>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</si>
  <si>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</si>
  <si>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</si>
  <si>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</si>
  <si>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</si>
  <si>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</si>
  <si>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</si>
  <si>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</si>
  <si>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</si>
  <si>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</si>
  <si>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</si>
  <si>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</si>
  <si>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</si>
  <si>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</si>
  <si>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</si>
  <si>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</si>
  <si>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</si>
  <si>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</si>
  <si>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</si>
  <si>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</si>
  <si>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</si>
  <si>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</si>
  <si>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</si>
  <si>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</si>
  <si>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</si>
  <si>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</si>
  <si>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</si>
  <si>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</si>
  <si>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</si>
  <si>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</si>
  <si>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</si>
  <si>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</si>
  <si>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</si>
  <si>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</si>
  <si>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</si>
  <si>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</si>
  <si>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</si>
  <si>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</si>
  <si>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</si>
  <si>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</si>
  <si>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</si>
  <si>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</si>
  <si>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</si>
  <si>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</si>
  <si>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</si>
  <si>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</si>
  <si>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</si>
  <si>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</si>
  <si>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</si>
  <si>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</si>
  <si>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</si>
  <si>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</si>
  <si>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</si>
  <si>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</si>
  <si>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</si>
  <si>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</si>
  <si>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</si>
  <si>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</si>
  <si>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</si>
  <si>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</si>
  <si>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</si>
  <si>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</si>
  <si>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</si>
  <si>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</si>
  <si>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</si>
  <si>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</si>
  <si>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</si>
  <si>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</si>
  <si>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</si>
  <si>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</si>
  <si>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</si>
  <si>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</si>
  <si>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</si>
  <si>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</si>
  <si>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</si>
  <si>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</si>
  <si>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</si>
  <si>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</si>
  <si>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</si>
  <si>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</si>
  <si>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</si>
  <si>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</si>
  <si>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</si>
  <si>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</si>
  <si>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</si>
  <si>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</si>
  <si>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</si>
  <si>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</si>
  <si>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</si>
  <si>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</si>
  <si>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</si>
  <si>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</si>
  <si>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</si>
  <si>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</si>
  <si>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</si>
  <si>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</si>
  <si>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</si>
  <si>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</si>
  <si>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</si>
  <si>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</si>
  <si>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</si>
  <si>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</si>
  <si>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</si>
  <si>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</si>
  <si>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</si>
  <si>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</si>
  <si>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</si>
  <si>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</si>
  <si>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</si>
  <si>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</si>
  <si>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</si>
  <si>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</si>
  <si>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</si>
  <si>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</si>
  <si>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</si>
  <si>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</si>
  <si>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</si>
  <si>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</si>
  <si>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</si>
  <si>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</si>
  <si>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</si>
  <si>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</si>
  <si>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</si>
  <si>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</si>
  <si>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</si>
  <si>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</si>
  <si>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</si>
  <si>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</si>
  <si>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</si>
  <si>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</si>
  <si>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</si>
  <si>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</si>
  <si>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</si>
  <si>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</si>
  <si>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</si>
  <si>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</si>
  <si>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</si>
  <si>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</si>
  <si>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</si>
  <si>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</si>
  <si>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</si>
  <si>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</si>
  <si>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</si>
  <si>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</si>
  <si>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</si>
  <si>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</si>
  <si>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</si>
  <si>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</si>
  <si>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</si>
  <si>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</si>
  <si>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</si>
  <si>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</si>
  <si>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</si>
  <si>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</si>
  <si>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</si>
  <si>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</si>
  <si>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</si>
  <si>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</si>
  <si>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</si>
  <si>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</si>
  <si>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</si>
  <si>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</si>
  <si>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</si>
  <si>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</si>
  <si>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</si>
  <si>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</si>
  <si>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</si>
  <si>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</si>
  <si>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</si>
  <si>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</si>
  <si>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</si>
  <si>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</si>
  <si>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</si>
  <si>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</si>
  <si>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</si>
  <si>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</si>
  <si>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</si>
  <si>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</si>
  <si>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</si>
  <si>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</si>
  <si>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</si>
  <si>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</si>
  <si>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</si>
  <si>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</si>
  <si>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</si>
  <si>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</si>
  <si>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</si>
  <si>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</si>
  <si>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</si>
  <si>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</si>
  <si>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</si>
  <si>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</si>
  <si>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</si>
  <si>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</si>
  <si>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</si>
  <si>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</si>
  <si>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</si>
  <si>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</si>
  <si>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</si>
  <si>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</si>
  <si>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</si>
  <si>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</si>
  <si>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</si>
  <si>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</si>
  <si>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</si>
  <si>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</si>
  <si>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</si>
  <si>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</si>
  <si>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</si>
  <si>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</si>
  <si>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</si>
  <si>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</si>
  <si>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</si>
  <si>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</si>
  <si>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</si>
  <si>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</si>
  <si>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</si>
  <si>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</si>
  <si>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</si>
  <si>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</si>
  <si>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</si>
  <si>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</si>
  <si>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</si>
  <si>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</si>
  <si>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</si>
  <si>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</si>
  <si>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</si>
  <si>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</si>
  <si>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</si>
  <si>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</si>
  <si>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</si>
  <si>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</si>
  <si>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</si>
  <si>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</si>
  <si>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</si>
  <si>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</si>
  <si>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</si>
  <si>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</si>
  <si>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</si>
  <si>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</si>
  <si>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</si>
  <si>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</si>
  <si>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</si>
  <si>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</si>
  <si>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</si>
  <si>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</si>
  <si>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</si>
  <si>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</si>
  <si>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</si>
  <si>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</si>
  <si>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</si>
  <si>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</si>
  <si>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</si>
  <si>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</si>
  <si>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</si>
  <si>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</si>
  <si>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</si>
  <si>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</si>
  <si>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</si>
  <si>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</si>
  <si>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</si>
  <si>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</si>
  <si>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</si>
  <si>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</si>
  <si>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</si>
  <si>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</si>
  <si>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</si>
  <si>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</si>
  <si>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</si>
  <si>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</si>
  <si>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</si>
  <si>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</si>
  <si>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</si>
  <si>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</si>
  <si>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</si>
  <si>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</si>
  <si>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</si>
  <si>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</si>
  <si>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</si>
  <si>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</si>
  <si>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</si>
  <si>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</si>
  <si>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</si>
  <si>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</si>
  <si>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</si>
  <si>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</si>
  <si>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</si>
  <si>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</si>
  <si>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</si>
  <si>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</si>
  <si>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</si>
  <si>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</si>
  <si>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</si>
  <si>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</si>
  <si>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</si>
  <si>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</si>
  <si>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</si>
  <si>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</si>
  <si>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</si>
  <si>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</si>
  <si>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</si>
  <si>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</si>
  <si>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</si>
  <si>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</si>
  <si>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</si>
  <si>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</si>
  <si>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</si>
  <si>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</si>
  <si>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</si>
  <si>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</si>
  <si>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</si>
  <si>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</si>
  <si>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</si>
  <si>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</si>
  <si>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</si>
  <si>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</si>
  <si>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</si>
  <si>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</si>
  <si>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</si>
  <si>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</si>
  <si>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</si>
  <si>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</si>
  <si>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</si>
  <si>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</si>
  <si>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</si>
  <si>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</si>
  <si>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</si>
  <si>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</si>
  <si>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</si>
  <si>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</si>
  <si>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</si>
  <si>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</si>
  <si>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</si>
  <si>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</si>
  <si>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</si>
  <si>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</si>
  <si>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</si>
  <si>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</si>
  <si>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</si>
  <si>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</si>
  <si>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</si>
  <si>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</si>
  <si>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</si>
  <si>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</si>
  <si>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</si>
  <si>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</si>
  <si>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</si>
  <si>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</si>
  <si>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</si>
  <si>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</si>
  <si>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</si>
  <si>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</si>
  <si>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</si>
  <si>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</si>
  <si>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</si>
  <si>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</si>
  <si>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</si>
  <si>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</si>
  <si>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</si>
  <si>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</si>
  <si>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</si>
  <si>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</si>
  <si>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</si>
  <si>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</si>
  <si>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</si>
  <si>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</si>
  <si>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</si>
  <si>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</si>
  <si>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</si>
  <si>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</si>
  <si>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</si>
  <si>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</si>
  <si>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</si>
  <si>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</si>
  <si>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</si>
  <si>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</si>
  <si>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</si>
  <si>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</si>
  <si>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</si>
  <si>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</si>
  <si>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</si>
  <si>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</si>
  <si>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</si>
  <si>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</si>
  <si>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</si>
  <si>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</si>
  <si>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</si>
  <si>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</si>
  <si>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</si>
  <si>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</si>
  <si>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</si>
  <si>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</si>
  <si>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</si>
  <si>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</si>
  <si>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</si>
  <si>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</si>
  <si>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</si>
  <si>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</si>
  <si>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</si>
  <si>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</si>
  <si>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</si>
  <si>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</si>
  <si>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</si>
  <si>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</si>
  <si>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</si>
  <si>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</si>
  <si>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</si>
  <si>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</si>
  <si>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</si>
  <si>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</si>
  <si>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</si>
  <si>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</si>
  <si>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</si>
  <si>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</si>
  <si>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</si>
  <si>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</si>
  <si>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</si>
  <si>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</si>
  <si>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</si>
  <si>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</si>
  <si>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</si>
  <si>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</si>
  <si>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</si>
  <si>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</si>
  <si>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</si>
  <si>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</si>
  <si>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</si>
  <si>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</si>
  <si>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</si>
  <si>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</si>
  <si>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</si>
  <si>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</si>
  <si>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</si>
  <si>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</si>
  <si>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</si>
  <si>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</si>
  <si>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</si>
  <si>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</si>
  <si>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</si>
  <si>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</si>
  <si>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</si>
  <si>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</si>
  <si>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</si>
  <si>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</si>
  <si>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</si>
  <si>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</si>
  <si>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</si>
  <si>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</si>
  <si>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</si>
  <si>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</si>
  <si>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</si>
  <si>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</si>
  <si>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</si>
  <si>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</si>
  <si>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</si>
  <si>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</si>
  <si>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</si>
  <si>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</si>
  <si>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</si>
  <si>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</si>
  <si>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</si>
  <si>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</si>
  <si>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</si>
  <si>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</si>
  <si>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</si>
  <si>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</si>
  <si>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</si>
  <si>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</si>
  <si>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</si>
  <si>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</si>
  <si>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</si>
  <si>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</si>
  <si>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</si>
  <si>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</si>
  <si>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</si>
  <si>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</si>
  <si>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</si>
  <si>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</si>
  <si>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</si>
  <si>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</si>
  <si>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</si>
  <si>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</si>
  <si>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</si>
  <si>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</si>
  <si>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</si>
  <si>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</si>
  <si>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</si>
  <si>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</si>
  <si>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</si>
  <si>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</si>
  <si>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</si>
  <si>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</si>
  <si>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</si>
  <si>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</si>
  <si>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</si>
  <si>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</si>
  <si>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</si>
  <si>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</si>
  <si>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</si>
  <si>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</si>
  <si>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</si>
  <si>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</si>
  <si>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</si>
  <si>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</si>
  <si>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</si>
  <si>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</si>
  <si>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</si>
  <si>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</si>
  <si>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</si>
  <si>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</si>
  <si>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</si>
  <si>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</si>
  <si>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</si>
  <si>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</si>
  <si>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</si>
  <si>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</si>
  <si>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</si>
  <si>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</si>
  <si>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</si>
  <si>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</si>
  <si>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</si>
  <si>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</si>
  <si>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</si>
  <si>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</si>
  <si>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</si>
  <si>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</si>
  <si>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</si>
  <si>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</si>
  <si>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</si>
  <si>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</si>
  <si>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</si>
  <si>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</si>
  <si>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</si>
  <si>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</si>
  <si>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</si>
  <si>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</si>
  <si>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</si>
  <si>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</si>
  <si>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</si>
  <si>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</si>
  <si>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</si>
  <si>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</si>
  <si>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</si>
  <si>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</si>
  <si>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</si>
  <si>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</si>
  <si>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</si>
  <si>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</si>
  <si>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</si>
  <si>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</si>
  <si>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</si>
  <si>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</si>
  <si>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</si>
  <si>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</si>
  <si>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</si>
  <si>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</si>
  <si>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</si>
  <si>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</si>
  <si>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</si>
  <si>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</si>
  <si>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</si>
  <si>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</si>
  <si>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</si>
  <si>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</si>
  <si>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</si>
  <si>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</si>
  <si>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</si>
  <si>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</si>
  <si>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</si>
  <si>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</si>
  <si>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</si>
  <si>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</si>
  <si>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</si>
  <si>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</si>
  <si>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</si>
  <si>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</si>
  <si>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</si>
  <si>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</si>
  <si>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</si>
  <si>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</si>
  <si>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</si>
  <si>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</si>
  <si>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</si>
  <si>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</si>
  <si>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</si>
  <si>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</si>
  <si>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</si>
  <si>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</si>
  <si>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</si>
  <si>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</si>
  <si>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</si>
  <si>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</si>
  <si>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</si>
  <si>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</si>
  <si>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</si>
  <si>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</si>
  <si>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</si>
  <si>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</si>
  <si>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</si>
  <si>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</si>
  <si>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</si>
  <si>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</si>
  <si>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</si>
  <si>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</si>
  <si>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</si>
  <si>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</si>
  <si>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</si>
  <si>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</si>
  <si>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</si>
  <si>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</si>
  <si>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</si>
  <si>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</si>
  <si>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</si>
  <si>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</si>
  <si>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</si>
  <si>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</si>
  <si>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</si>
  <si>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</si>
  <si>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</si>
  <si>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</si>
  <si>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</si>
  <si>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</si>
  <si>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</si>
  <si>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</si>
  <si>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</si>
  <si>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</si>
  <si>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</si>
  <si>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</si>
  <si>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</si>
  <si>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</si>
  <si>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</si>
  <si>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</si>
  <si>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</si>
  <si>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</si>
  <si>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</si>
  <si>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</si>
  <si>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</si>
  <si>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</si>
  <si>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</si>
  <si>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</si>
  <si>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</si>
  <si>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</si>
  <si>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</si>
  <si>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</si>
  <si>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</si>
  <si>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</si>
  <si>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</si>
  <si>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</si>
  <si>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</si>
  <si>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</si>
  <si>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</si>
  <si>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</si>
  <si>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</si>
  <si>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</si>
  <si>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</si>
  <si>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</si>
  <si>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</si>
  <si>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</si>
  <si>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</si>
  <si>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</si>
  <si>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</si>
  <si>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</si>
  <si>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</si>
  <si>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</si>
  <si>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</si>
  <si>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</si>
  <si>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</si>
  <si>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</si>
  <si>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</si>
  <si>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</si>
  <si>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</si>
  <si>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</si>
  <si>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</si>
  <si>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</si>
  <si>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</si>
  <si>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</si>
  <si>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</si>
  <si>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</si>
  <si>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</si>
  <si>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</si>
  <si>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</si>
  <si>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</si>
  <si>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</si>
  <si>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</si>
  <si>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</si>
  <si>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</si>
  <si>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</si>
  <si>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</si>
  <si>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</si>
  <si>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</si>
  <si>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</si>
  <si>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</si>
  <si>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</si>
  <si>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</si>
  <si>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</si>
  <si>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</si>
  <si>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</si>
  <si>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</si>
  <si>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</si>
  <si>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</si>
  <si>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</si>
  <si>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</si>
  <si>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</si>
  <si>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</si>
  <si>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</si>
  <si>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</si>
  <si>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</si>
  <si>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</si>
  <si>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</si>
  <si>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</si>
  <si>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</si>
  <si>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</si>
  <si>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</si>
  <si>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</si>
  <si>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</si>
  <si>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</si>
  <si>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</si>
  <si>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</si>
  <si>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</si>
  <si>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</si>
  <si>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</si>
  <si>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</si>
  <si>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</si>
  <si>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</si>
  <si>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</si>
  <si>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</si>
  <si>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</si>
  <si>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</si>
  <si>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</si>
  <si>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</si>
  <si>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</si>
  <si>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</si>
  <si>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</si>
  <si>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</si>
  <si>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</si>
  <si>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</si>
  <si>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</si>
  <si>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</si>
  <si>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</si>
  <si>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</si>
  <si>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</si>
  <si>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</si>
  <si>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</si>
  <si>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</si>
  <si>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</si>
  <si>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</si>
  <si>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</si>
  <si>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</si>
  <si>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</si>
  <si>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</si>
  <si>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</si>
  <si>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</si>
  <si>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</si>
  <si>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</si>
  <si>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</si>
  <si>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</si>
  <si>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</si>
  <si>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</si>
  <si>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</si>
  <si>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</si>
  <si>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</si>
  <si>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</si>
  <si>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</si>
  <si>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</si>
  <si>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</si>
  <si>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</si>
  <si>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</si>
  <si>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</si>
  <si>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</si>
  <si>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</si>
  <si>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</si>
  <si>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</si>
  <si>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</si>
  <si>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</si>
  <si>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</si>
  <si>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</si>
  <si>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</si>
  <si>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</si>
  <si>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</si>
  <si>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</si>
  <si>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</si>
  <si>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</si>
  <si>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</si>
  <si>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</si>
  <si>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</si>
  <si>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</si>
  <si>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</si>
  <si>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</si>
  <si>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</si>
  <si>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</si>
  <si>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</si>
  <si>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</si>
  <si>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</si>
  <si>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</si>
  <si>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</si>
  <si>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</si>
  <si>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</si>
  <si>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</si>
  <si>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</si>
  <si>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</si>
  <si>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</si>
  <si>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</si>
  <si>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</si>
  <si>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</si>
  <si>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</si>
  <si>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</si>
  <si>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</si>
  <si>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</si>
  <si>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</si>
  <si>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</si>
  <si>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</si>
  <si>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</si>
  <si>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</si>
  <si>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</si>
  <si>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</si>
  <si>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</si>
  <si>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</si>
  <si>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</si>
  <si>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</si>
  <si>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</si>
  <si>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</si>
  <si>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</si>
  <si>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</si>
  <si>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</si>
  <si>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</si>
  <si>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</si>
  <si>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</si>
  <si>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</si>
  <si>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</si>
  <si>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</si>
  <si>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</si>
  <si>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</si>
  <si>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</si>
  <si>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</si>
  <si>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</si>
  <si>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</si>
  <si>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</si>
  <si>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</si>
  <si>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</si>
  <si>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</si>
  <si>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</si>
  <si>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</si>
  <si>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</si>
  <si>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</si>
  <si>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</si>
  <si>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</si>
  <si>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</si>
  <si>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</si>
  <si>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</si>
  <si>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</si>
  <si>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</si>
  <si>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</si>
  <si>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</si>
  <si>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</si>
  <si>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</si>
  <si>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</si>
  <si>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</si>
  <si>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</si>
  <si>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</si>
  <si>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</si>
  <si>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</si>
  <si>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</si>
  <si>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</si>
  <si>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</si>
  <si>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</si>
  <si>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</si>
  <si>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</si>
  <si>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</si>
  <si>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</si>
  <si>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</si>
  <si>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</si>
  <si>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</si>
  <si>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</si>
  <si>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</si>
  <si>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</si>
  <si>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</si>
  <si>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</si>
  <si>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</si>
  <si>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</si>
  <si>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</si>
  <si>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</si>
  <si>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</si>
  <si>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</si>
  <si>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</si>
  <si>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</si>
  <si>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</si>
  <si>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</si>
  <si>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</si>
  <si>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</si>
  <si>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</si>
  <si>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</si>
  <si>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</si>
  <si>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</si>
  <si>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</si>
  <si>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</si>
  <si>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</si>
  <si>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</si>
  <si>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</si>
  <si>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</si>
  <si>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</si>
  <si>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</si>
  <si>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</si>
  <si>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</si>
  <si>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</si>
  <si>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</si>
  <si>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</si>
  <si>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</si>
  <si>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</si>
  <si>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</si>
  <si>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</si>
  <si>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</si>
  <si>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</si>
  <si>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</si>
  <si>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</si>
  <si>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</si>
  <si>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</si>
  <si>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</si>
  <si>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</si>
  <si>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</si>
  <si>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</si>
  <si>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</si>
  <si>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</si>
  <si>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</si>
  <si>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</si>
  <si>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</si>
  <si>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</si>
  <si>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</si>
  <si>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</si>
  <si>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</si>
  <si>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</si>
  <si>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</si>
  <si>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</si>
  <si>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</si>
  <si>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</si>
  <si>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</si>
  <si>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</si>
  <si>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</si>
  <si>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</si>
  <si>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</si>
  <si>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</si>
  <si>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</si>
  <si>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</si>
  <si>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</si>
  <si>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</si>
  <si>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</si>
  <si>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</si>
  <si>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</si>
  <si>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</si>
  <si>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</si>
  <si>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</si>
  <si>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</si>
  <si>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</si>
  <si>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</si>
  <si>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</si>
  <si>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</si>
  <si>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</si>
  <si>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</si>
  <si>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</si>
  <si>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</si>
  <si>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</si>
  <si>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</si>
  <si>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</si>
  <si>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</si>
  <si>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</si>
  <si>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</si>
  <si>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</si>
  <si>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</si>
  <si>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</si>
  <si>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</si>
  <si>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</si>
  <si>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</si>
  <si>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</si>
  <si>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</si>
  <si>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</si>
  <si>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</si>
  <si>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</si>
  <si>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</si>
  <si>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</si>
  <si>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</si>
  <si>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</si>
  <si>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</si>
  <si>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</si>
  <si>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</si>
  <si>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</si>
  <si>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</si>
  <si>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</si>
  <si>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</si>
  <si>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</si>
  <si>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</si>
  <si>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</si>
  <si>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</si>
  <si>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</si>
  <si>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</si>
  <si>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</si>
  <si>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</si>
  <si>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</si>
  <si>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</si>
  <si>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</si>
  <si>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</si>
  <si>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</si>
  <si>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</si>
  <si>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</si>
  <si>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</si>
  <si>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</si>
  <si>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</si>
  <si>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</si>
  <si>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</si>
  <si>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</si>
  <si>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</si>
  <si>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</si>
  <si>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</si>
  <si>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</si>
  <si>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</si>
  <si>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</si>
  <si>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</si>
  <si>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</si>
  <si>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</si>
  <si>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</si>
  <si>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</si>
  <si>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</si>
  <si>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</si>
  <si>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</si>
  <si>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</si>
  <si>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</si>
  <si>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</si>
  <si>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</si>
  <si>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</si>
  <si>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</si>
  <si>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</si>
  <si>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</si>
  <si>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</si>
  <si>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</si>
  <si>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</si>
  <si>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</si>
  <si>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</si>
  <si>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</si>
  <si>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</si>
  <si>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</si>
  <si>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</si>
  <si>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</si>
  <si>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</si>
  <si>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</si>
  <si>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</si>
  <si>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</si>
  <si>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</si>
  <si>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</si>
  <si>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</si>
  <si>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</si>
  <si>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</si>
  <si>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</si>
  <si>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</si>
  <si>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</si>
  <si>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</si>
  <si>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</si>
  <si>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</si>
  <si>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</si>
  <si>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</si>
  <si>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</si>
  <si>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</si>
  <si>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</si>
  <si>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</si>
  <si>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</si>
  <si>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</si>
  <si>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</si>
  <si>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</si>
  <si>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</si>
  <si>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</si>
  <si>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</si>
  <si>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</si>
  <si>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</si>
  <si>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</si>
  <si>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</si>
  <si>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</si>
  <si>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</si>
  <si>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</si>
  <si>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</si>
  <si>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</si>
  <si>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</si>
  <si>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</si>
  <si>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</si>
  <si>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</si>
  <si>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</si>
  <si>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</si>
  <si>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</si>
  <si>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</si>
  <si>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</si>
  <si>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</si>
  <si>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</si>
  <si>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</si>
  <si>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</si>
  <si>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</si>
  <si>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</si>
  <si>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</si>
  <si>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</si>
  <si>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</si>
  <si>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</si>
  <si>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</si>
  <si>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</si>
  <si>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</si>
  <si>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</si>
  <si>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</si>
  <si>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</si>
  <si>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</si>
  <si>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</si>
  <si>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</si>
  <si>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</si>
  <si>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</si>
  <si>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</si>
  <si>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</si>
  <si>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</si>
  <si>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</si>
  <si>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</si>
  <si>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</si>
  <si>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</si>
  <si>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</si>
  <si>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</si>
  <si>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</si>
  <si>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</si>
  <si>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</si>
  <si>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</si>
  <si>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</si>
  <si>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</si>
  <si>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</si>
  <si>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</si>
  <si>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</si>
  <si>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</si>
  <si>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</si>
  <si>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</si>
  <si>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</si>
  <si>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</si>
  <si>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</si>
  <si>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</si>
  <si>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</si>
  <si>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</si>
  <si>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</si>
  <si>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</si>
  <si>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</si>
  <si>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</si>
  <si>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</si>
  <si>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</si>
  <si>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</si>
  <si>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</si>
  <si>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</si>
  <si>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</si>
  <si>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</si>
  <si>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</si>
  <si>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</si>
  <si>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</si>
  <si>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</si>
  <si>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</si>
  <si>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</si>
  <si>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</si>
  <si>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</si>
  <si>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</si>
  <si>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</si>
  <si>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</si>
  <si>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</si>
  <si>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</si>
  <si>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</si>
  <si>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</si>
  <si>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</si>
  <si>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</si>
  <si>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</si>
  <si>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</si>
  <si>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</si>
  <si>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</si>
  <si>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</si>
  <si>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</si>
  <si>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</si>
  <si>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</si>
  <si>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</si>
  <si>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</si>
  <si>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</si>
  <si>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</si>
  <si>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</si>
  <si>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</si>
  <si>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</si>
  <si>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</si>
  <si>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</si>
  <si>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</si>
  <si>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</si>
  <si>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</si>
  <si>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</si>
  <si>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</si>
  <si>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</si>
  <si>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</si>
  <si>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</si>
  <si>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</si>
  <si>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</si>
  <si>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</si>
  <si>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</si>
  <si>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</si>
  <si>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</si>
  <si>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</si>
  <si>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</si>
  <si>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</si>
  <si>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</si>
  <si>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</si>
  <si>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</si>
  <si>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</si>
  <si>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</si>
  <si>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</si>
  <si>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</si>
  <si>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</si>
  <si>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</si>
  <si>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</si>
  <si>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</si>
  <si>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</si>
  <si>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</si>
  <si>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</si>
  <si>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</si>
  <si>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</si>
  <si>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</si>
  <si>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</si>
  <si>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</si>
  <si>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</si>
  <si>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</si>
  <si>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</si>
  <si>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</si>
  <si>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</si>
  <si>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</si>
  <si>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</si>
  <si>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</si>
  <si>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</si>
  <si>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</si>
  <si>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</si>
  <si>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</si>
  <si>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</si>
  <si>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</si>
  <si>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</si>
  <si>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</si>
  <si>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</si>
  <si>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</si>
  <si>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</si>
  <si>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</si>
  <si>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</si>
  <si>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</si>
  <si>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</si>
  <si>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</si>
  <si>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</si>
  <si>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</si>
  <si>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</si>
  <si>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</si>
  <si>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</si>
  <si>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</si>
  <si>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</si>
  <si>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</si>
  <si>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</si>
  <si>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</si>
  <si>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</si>
  <si>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</si>
  <si>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</si>
  <si>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</si>
  <si>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</si>
  <si>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</si>
  <si>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</si>
  <si>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</si>
  <si>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</si>
  <si>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</si>
  <si>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</si>
  <si>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</si>
  <si>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</si>
  <si>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</si>
  <si>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</si>
  <si>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</si>
  <si>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</si>
  <si>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</si>
  <si>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</si>
  <si>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</si>
  <si>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</si>
  <si>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</si>
  <si>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</si>
  <si>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</si>
  <si>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</si>
  <si>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</si>
  <si>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</si>
  <si>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</si>
  <si>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</si>
  <si>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</si>
  <si>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</si>
  <si>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</si>
  <si>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</si>
  <si>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</si>
  <si>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</si>
  <si>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</si>
  <si>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</si>
  <si>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</si>
  <si>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</si>
  <si>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</si>
  <si>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</si>
  <si>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</si>
  <si>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</si>
  <si>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</si>
  <si>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</si>
  <si>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</si>
  <si>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</si>
  <si>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</si>
  <si>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</si>
  <si>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</si>
  <si>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</si>
  <si>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</si>
  <si>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</si>
  <si>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</si>
  <si>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</si>
  <si>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</si>
  <si>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</si>
  <si>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</si>
  <si>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</si>
  <si>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</si>
  <si>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</si>
  <si>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</si>
  <si>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</si>
  <si>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</si>
  <si>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</si>
  <si>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</si>
  <si>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</si>
  <si>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</si>
  <si>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</si>
  <si>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</si>
  <si>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</si>
  <si>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</si>
  <si>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</si>
  <si>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</si>
  <si>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</si>
  <si>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</si>
  <si>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</si>
  <si>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</si>
  <si>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</si>
  <si>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</si>
  <si>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</si>
  <si>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</si>
  <si>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</si>
  <si>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</si>
  <si>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</si>
  <si>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</si>
  <si>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</si>
  <si>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</si>
  <si>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</si>
  <si>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</si>
  <si>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</si>
  <si>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</si>
  <si>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</si>
  <si>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</si>
  <si>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</si>
  <si>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</si>
  <si>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</si>
  <si>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</si>
  <si>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</si>
  <si>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</si>
  <si>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</si>
  <si>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</si>
  <si>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</si>
  <si>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</si>
  <si>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</si>
  <si>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</si>
  <si>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</si>
  <si>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</si>
  <si>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</si>
  <si>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</si>
  <si>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</si>
  <si>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</si>
  <si>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</si>
  <si>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</si>
  <si>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</si>
  <si>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</si>
  <si>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</si>
  <si>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</si>
  <si>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</si>
  <si>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</si>
  <si>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</si>
  <si>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</si>
  <si>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</si>
  <si>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</si>
  <si>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</si>
  <si>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</si>
  <si>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</si>
  <si>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</si>
  <si>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</si>
  <si>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</si>
  <si>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</si>
  <si>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</si>
  <si>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</si>
  <si>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</si>
  <si>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</si>
  <si>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</si>
  <si>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</si>
  <si>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</si>
  <si>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</si>
  <si>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</si>
  <si>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</si>
  <si>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</si>
  <si>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</si>
  <si>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</si>
  <si>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</si>
  <si>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</si>
  <si>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</si>
  <si>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</si>
  <si>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</si>
  <si>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</si>
  <si>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</si>
  <si>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</si>
  <si>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</si>
  <si>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</si>
  <si>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</si>
  <si>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</si>
  <si>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</si>
  <si>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</si>
  <si>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</si>
  <si>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</si>
  <si>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</si>
  <si>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</si>
  <si>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</si>
  <si>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</si>
  <si>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</si>
  <si>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</si>
  <si>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</si>
  <si>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</si>
  <si>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</si>
  <si>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</si>
  <si>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</si>
  <si>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</si>
  <si>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</si>
  <si>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</si>
  <si>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</si>
  <si>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</si>
  <si>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</si>
  <si>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</si>
  <si>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</si>
  <si>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</si>
  <si>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</si>
  <si>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</si>
  <si>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</si>
  <si>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</si>
  <si>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</si>
  <si>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</si>
  <si>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</si>
  <si>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</si>
  <si>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</si>
  <si>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</si>
  <si>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</si>
  <si>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</si>
  <si>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</si>
  <si>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</si>
  <si>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</si>
  <si>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</si>
  <si>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</si>
  <si>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</si>
  <si>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</si>
  <si>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</si>
  <si>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</si>
  <si>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</si>
  <si>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</si>
  <si>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</si>
  <si>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</si>
  <si>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</si>
  <si>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</si>
  <si>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</si>
  <si>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</si>
  <si>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</si>
  <si>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</si>
  <si>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</si>
  <si>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</si>
  <si>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</si>
  <si>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</si>
  <si>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</si>
  <si>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</si>
  <si>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</si>
  <si>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</si>
  <si>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</si>
  <si>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</si>
  <si>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</si>
  <si>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</si>
  <si>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</si>
  <si>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</si>
  <si>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</si>
  <si>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</si>
  <si>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</si>
  <si>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</si>
  <si>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</si>
  <si>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</si>
  <si>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</si>
  <si>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</si>
  <si>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</si>
  <si>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</si>
  <si>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</si>
  <si>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</si>
  <si>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</si>
  <si>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</si>
  <si>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</si>
  <si>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</si>
  <si>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</si>
  <si>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</si>
  <si>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</si>
  <si>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</si>
  <si>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</si>
  <si>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</si>
  <si>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</si>
  <si>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</si>
  <si>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</si>
  <si>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</si>
  <si>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</si>
  <si>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</si>
  <si>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</si>
  <si>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</si>
  <si>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</si>
  <si>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</si>
  <si>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</si>
  <si>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</si>
  <si>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</si>
  <si>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</si>
  <si>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</si>
  <si>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</si>
  <si>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</si>
  <si>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</si>
  <si>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</si>
  <si>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</si>
  <si>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</si>
  <si>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</si>
  <si>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</si>
  <si>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</si>
  <si>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</si>
  <si>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</si>
  <si>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</si>
  <si>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</si>
  <si>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</si>
  <si>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</si>
  <si>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</si>
  <si>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</si>
  <si>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</si>
  <si>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</si>
  <si>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</si>
  <si>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</si>
  <si>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</si>
  <si>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</si>
  <si>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</si>
  <si>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</si>
  <si>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</si>
  <si>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</si>
  <si>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</si>
  <si>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</si>
  <si>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</si>
  <si>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</si>
  <si>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</si>
  <si>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</si>
  <si>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</si>
  <si>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</si>
  <si>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</si>
  <si>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</si>
  <si>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</si>
  <si>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</si>
  <si>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</si>
  <si>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</si>
  <si>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</si>
  <si>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</si>
  <si>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</si>
  <si>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</si>
  <si>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</si>
  <si>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</si>
  <si>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</si>
  <si>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</si>
  <si>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</si>
  <si>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</si>
  <si>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</si>
  <si>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</si>
  <si>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</si>
  <si>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</si>
  <si>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</si>
  <si>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</si>
  <si>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</si>
  <si>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</si>
  <si>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</si>
  <si>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</si>
  <si>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</si>
  <si>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</si>
  <si>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</si>
  <si>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</si>
  <si>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</si>
  <si>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</si>
  <si>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</si>
  <si>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</si>
  <si>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</si>
  <si>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</si>
  <si>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</si>
  <si>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</si>
  <si>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</si>
  <si>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</si>
  <si>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</si>
  <si>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</si>
  <si>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</si>
  <si>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</si>
  <si>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</si>
  <si>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</si>
  <si>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</si>
  <si>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</si>
  <si>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</si>
  <si>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</si>
  <si>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</si>
  <si>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</si>
  <si>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</si>
  <si>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</si>
  <si>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</si>
  <si>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</si>
  <si>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</si>
  <si>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</si>
  <si>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</si>
  <si>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</si>
  <si>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</si>
  <si>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</si>
  <si>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</si>
  <si>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</si>
  <si>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</si>
  <si>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</si>
  <si>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</si>
  <si>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</si>
  <si>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</si>
  <si>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</si>
  <si>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</si>
  <si>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</si>
  <si>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</si>
  <si>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</si>
  <si>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</si>
  <si>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</si>
  <si>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</si>
  <si>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</si>
  <si>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</si>
  <si>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</si>
  <si>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</si>
  <si>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</si>
  <si>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</si>
  <si>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</si>
  <si>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</si>
  <si>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</si>
  <si>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</si>
  <si>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</si>
  <si>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</si>
  <si>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</si>
  <si>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</si>
  <si>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</si>
  <si>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</si>
  <si>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</si>
  <si>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</si>
  <si>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</si>
  <si>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</si>
  <si>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</si>
  <si>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</si>
  <si>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</si>
  <si>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</si>
  <si>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</si>
  <si>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</si>
  <si>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</si>
  <si>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</si>
  <si>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</si>
  <si>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</si>
  <si>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</si>
  <si>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</si>
  <si>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</si>
  <si>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</si>
  <si>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</si>
  <si>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</si>
  <si>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</si>
  <si>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</si>
  <si>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</si>
  <si>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</si>
  <si>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</si>
  <si>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</si>
  <si>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</si>
  <si>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</si>
  <si>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</si>
  <si>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</si>
  <si>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</si>
  <si>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</si>
  <si>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</si>
  <si>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</si>
  <si>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</si>
  <si>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</si>
  <si>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</si>
  <si>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</si>
  <si>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</si>
  <si>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</si>
  <si>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</si>
  <si>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</si>
  <si>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</si>
  <si>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</si>
  <si>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</si>
  <si>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</si>
  <si>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</si>
  <si>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</si>
  <si>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</si>
  <si>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</si>
  <si>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</si>
  <si>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</si>
  <si>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</si>
  <si>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</si>
  <si>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</si>
  <si>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</si>
  <si>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</si>
  <si>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</si>
  <si>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</si>
  <si>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</si>
  <si>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</si>
  <si>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</si>
  <si>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</si>
  <si>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</si>
  <si>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</si>
  <si>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</si>
  <si>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</si>
  <si>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</si>
  <si>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</si>
  <si>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</si>
  <si>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</si>
  <si>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</si>
  <si>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</si>
  <si>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</si>
  <si>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</si>
  <si>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</si>
  <si>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</si>
  <si>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</si>
  <si>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</si>
  <si>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</si>
  <si>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</si>
  <si>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</si>
  <si>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</si>
  <si>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</si>
  <si>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</si>
  <si>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</si>
  <si>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</si>
  <si>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</si>
  <si>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</si>
  <si>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</si>
  <si>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</si>
  <si>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</si>
  <si>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</si>
  <si>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</si>
  <si>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</si>
  <si>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</si>
  <si>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</si>
  <si>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</si>
  <si>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</si>
  <si>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</si>
  <si>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</si>
  <si>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</si>
  <si>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</si>
  <si>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</si>
  <si>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</si>
  <si>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</si>
  <si>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</si>
  <si>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</si>
  <si>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</si>
  <si>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</si>
  <si>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</si>
  <si>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</si>
  <si>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</si>
  <si>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</si>
  <si>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</si>
  <si>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</si>
  <si>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</si>
  <si>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</si>
  <si>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</si>
  <si>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</si>
  <si>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</si>
  <si>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</si>
  <si>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</si>
  <si>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</si>
  <si>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</si>
  <si>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</si>
  <si>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</si>
  <si>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</si>
  <si>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</si>
  <si>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</si>
  <si>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</si>
  <si>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</si>
  <si>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</si>
  <si>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</si>
  <si>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</si>
  <si>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</si>
  <si>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</si>
  <si>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</si>
  <si>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</si>
  <si>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</si>
  <si>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</si>
  <si>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</si>
  <si>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</si>
  <si>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</si>
  <si>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</si>
  <si>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</si>
  <si>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</si>
  <si>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</si>
  <si>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</si>
  <si>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</si>
  <si>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</si>
  <si>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</si>
  <si>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</si>
  <si>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</si>
  <si>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</si>
  <si>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</si>
  <si>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</si>
  <si>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</si>
  <si>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</si>
  <si>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</si>
  <si>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</si>
  <si>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</si>
  <si>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</si>
  <si>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</si>
  <si>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</si>
  <si>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</si>
  <si>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</si>
  <si>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</si>
  <si>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</si>
  <si>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</si>
  <si>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</si>
  <si>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</si>
  <si>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</si>
  <si>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</si>
  <si>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</si>
  <si>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</si>
  <si>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</si>
  <si>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</si>
  <si>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</si>
  <si>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</si>
  <si>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</si>
  <si>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</si>
  <si>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</si>
  <si>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</si>
  <si>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</si>
  <si>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</si>
  <si>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</si>
  <si>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</si>
  <si>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</si>
  <si>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</si>
  <si>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</si>
  <si>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</si>
  <si>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</si>
  <si>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</si>
  <si>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</si>
  <si>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</si>
  <si>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</si>
  <si>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</si>
  <si>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</si>
  <si>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</si>
  <si>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</si>
  <si>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</si>
  <si>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</si>
  <si>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</si>
  <si>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</si>
  <si>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</si>
  <si>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</si>
  <si>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</si>
  <si>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</si>
  <si>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</si>
  <si>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</si>
  <si>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</si>
  <si>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</si>
  <si>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</si>
  <si>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</si>
  <si>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</si>
  <si>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</si>
  <si>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</si>
  <si>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</si>
  <si>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</si>
  <si>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</si>
  <si>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</si>
  <si>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</si>
  <si>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</si>
  <si>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</si>
  <si>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</si>
  <si>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</si>
  <si>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</si>
  <si>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</si>
  <si>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</si>
  <si>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</si>
  <si>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</si>
  <si>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</si>
  <si>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</si>
  <si>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</si>
  <si>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</si>
  <si>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</si>
  <si>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</si>
  <si>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</si>
  <si>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</si>
  <si>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</si>
  <si>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</si>
  <si>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</si>
  <si>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</si>
  <si>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</si>
  <si>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</si>
  <si>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</si>
  <si>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</si>
  <si>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</si>
  <si>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</si>
  <si>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</si>
  <si>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</si>
  <si>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</si>
  <si>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</si>
  <si>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</si>
  <si>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</si>
  <si>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</si>
  <si>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</si>
  <si>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</si>
  <si>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</si>
  <si>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</si>
  <si>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</si>
  <si>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</si>
  <si>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</si>
  <si>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</si>
  <si>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</si>
  <si>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</si>
  <si>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</si>
  <si>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</si>
  <si>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</si>
  <si>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</si>
  <si>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</si>
  <si>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</si>
  <si>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</si>
  <si>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</si>
  <si>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</si>
  <si>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</si>
  <si>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</si>
  <si>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</si>
  <si>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</si>
  <si>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</si>
  <si>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</si>
  <si>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</si>
  <si>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</si>
  <si>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</si>
  <si>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</si>
  <si>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</si>
  <si>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</si>
  <si>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</si>
  <si>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</si>
  <si>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</si>
  <si>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</si>
  <si>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</si>
  <si>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</si>
  <si>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</si>
  <si>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</si>
  <si>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</si>
  <si>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</si>
  <si>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</si>
  <si>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</si>
  <si>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</si>
  <si>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</si>
  <si>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</si>
  <si>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</si>
  <si>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</si>
  <si>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</si>
  <si>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</si>
  <si>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</si>
  <si>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</si>
  <si>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</si>
  <si>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</si>
  <si>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</si>
  <si>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</si>
  <si>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</si>
  <si>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</si>
  <si>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</si>
  <si>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</si>
  <si>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</si>
  <si>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</si>
  <si>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</si>
  <si>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</si>
  <si>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</si>
  <si>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</si>
  <si>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</si>
  <si>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</si>
  <si>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</si>
  <si>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</si>
  <si>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</si>
  <si>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</si>
  <si>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</si>
  <si>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</si>
  <si>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</si>
  <si>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</si>
  <si>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</si>
  <si>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</si>
  <si>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</si>
  <si>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</si>
  <si>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</si>
  <si>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</si>
  <si>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</si>
  <si>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</si>
  <si>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</si>
  <si>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</si>
  <si>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</si>
  <si>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</si>
  <si>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</si>
  <si>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</si>
  <si>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</si>
  <si>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</si>
  <si>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</si>
  <si>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</si>
  <si>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</si>
  <si>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</si>
  <si>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</si>
  <si>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</si>
  <si>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</si>
  <si>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</si>
  <si>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</si>
  <si>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</si>
  <si>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</si>
  <si>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</si>
  <si>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</si>
  <si>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</si>
  <si>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</si>
  <si>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</si>
  <si>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</si>
  <si>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</si>
  <si>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</si>
  <si>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</si>
  <si>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</si>
  <si>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</si>
  <si>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</si>
  <si>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</si>
  <si>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</si>
  <si>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</si>
  <si>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</si>
  <si>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</si>
  <si>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</si>
  <si>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</si>
  <si>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</si>
  <si>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</si>
  <si>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</si>
  <si>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</si>
  <si>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</si>
  <si>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</si>
  <si>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</si>
  <si>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</si>
  <si>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</si>
  <si>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</si>
  <si>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</si>
  <si>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</si>
  <si>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</si>
  <si>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</si>
  <si>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</si>
  <si>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</si>
  <si>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</si>
  <si>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</si>
  <si>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</si>
  <si>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</si>
  <si>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</si>
  <si>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</si>
  <si>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</si>
  <si>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</si>
  <si>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</si>
  <si>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</si>
  <si>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</si>
  <si>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</si>
  <si>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</si>
  <si>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</si>
  <si>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</si>
  <si>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</si>
  <si>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</si>
  <si>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</si>
  <si>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</si>
  <si>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</si>
  <si>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</si>
  <si>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</si>
  <si>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</si>
  <si>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</si>
  <si>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</si>
  <si>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</si>
  <si>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</si>
  <si>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</si>
  <si>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</si>
  <si>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</si>
  <si>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</si>
  <si>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</si>
  <si>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</si>
  <si>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</si>
  <si>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</si>
  <si>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</si>
  <si>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</si>
  <si>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</si>
  <si>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</si>
  <si>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</si>
  <si>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</si>
  <si>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</si>
  <si>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</si>
  <si>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</si>
  <si>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</si>
  <si>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</si>
  <si>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</si>
  <si>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</si>
  <si>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</si>
  <si>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</si>
  <si>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</si>
  <si>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</si>
  <si>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</si>
  <si>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</si>
  <si>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</si>
  <si>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</si>
  <si>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</si>
  <si>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</si>
  <si>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</si>
  <si>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</si>
  <si>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</si>
  <si>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</si>
  <si>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</si>
  <si>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</si>
  <si>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</si>
  <si>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</si>
  <si>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</si>
  <si>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</si>
  <si>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</si>
  <si>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</si>
  <si>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</si>
  <si>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</si>
  <si>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</si>
  <si>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</si>
  <si>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</si>
  <si>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</si>
  <si>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</si>
  <si>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</si>
  <si>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</si>
  <si>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</si>
  <si>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</si>
  <si>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</si>
  <si>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</si>
  <si>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</si>
  <si>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</si>
  <si>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</si>
  <si>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</si>
  <si>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</si>
  <si>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</si>
  <si>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</si>
  <si>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</si>
  <si>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</si>
  <si>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</si>
  <si>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</si>
  <si>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</si>
  <si>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</si>
  <si>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</si>
  <si>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</si>
  <si>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</si>
  <si>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</si>
  <si>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</si>
  <si>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</si>
  <si>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</si>
  <si>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</si>
  <si>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</si>
  <si>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</si>
  <si>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</si>
  <si>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</si>
  <si>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</si>
  <si>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</si>
  <si>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</si>
  <si>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</si>
  <si>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</si>
  <si>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</si>
  <si>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</si>
  <si>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</si>
  <si>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</si>
  <si>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</si>
  <si>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</si>
  <si>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</si>
  <si>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</si>
  <si>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</si>
  <si>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</si>
  <si>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</si>
  <si>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</si>
  <si>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</si>
  <si>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</si>
  <si>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</si>
  <si>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</si>
  <si>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</si>
  <si>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</si>
  <si>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</si>
  <si>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</si>
  <si>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</si>
  <si>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</si>
  <si>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</si>
  <si>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</si>
  <si>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</si>
  <si>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</si>
  <si>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</si>
  <si>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</si>
  <si>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</si>
  <si>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</si>
  <si>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</si>
  <si>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</si>
  <si>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</si>
  <si>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</si>
  <si>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</si>
  <si>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</si>
  <si>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</si>
  <si>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</si>
  <si>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</si>
  <si>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</si>
  <si>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</si>
  <si>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</si>
  <si>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</si>
  <si>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</si>
  <si>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</si>
  <si>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</si>
  <si>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</si>
  <si>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</si>
  <si>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</si>
  <si>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</si>
  <si>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</si>
  <si>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</si>
  <si>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</si>
  <si>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</si>
  <si>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</si>
  <si>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</si>
  <si>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</si>
  <si>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</si>
  <si>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</si>
  <si>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</si>
  <si>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</si>
  <si>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</si>
  <si>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</si>
  <si>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</si>
  <si>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</si>
  <si>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</si>
  <si>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</si>
  <si>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</si>
  <si>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</si>
  <si>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</si>
  <si>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</si>
  <si>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</si>
  <si>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</si>
  <si>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</si>
  <si>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</si>
  <si>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</si>
  <si>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</si>
  <si>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</si>
  <si>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</si>
  <si>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</si>
  <si>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</si>
  <si>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</si>
  <si>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</si>
  <si>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</si>
  <si>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</si>
  <si>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</si>
  <si>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</si>
  <si>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</si>
  <si>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</si>
  <si>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</si>
  <si>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</si>
  <si>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</si>
  <si>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</si>
  <si>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</si>
  <si>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</si>
  <si>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</si>
  <si>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</si>
  <si>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</si>
  <si>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</si>
  <si>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</si>
  <si>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</si>
  <si>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</si>
  <si>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</si>
  <si>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</si>
  <si>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</si>
  <si>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</si>
  <si>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</si>
  <si>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</si>
  <si>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</si>
  <si>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</si>
  <si>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</si>
  <si>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</si>
  <si>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</si>
  <si>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</si>
  <si>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</si>
  <si>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</si>
  <si>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</si>
  <si>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</si>
  <si>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</si>
  <si>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</si>
  <si>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</si>
  <si>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</si>
  <si>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</si>
  <si>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</si>
  <si>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</si>
  <si>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</si>
  <si>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</si>
  <si>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</si>
  <si>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</si>
  <si>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</si>
  <si>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</si>
  <si>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</si>
  <si>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</si>
  <si>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</si>
  <si>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</si>
  <si>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</si>
  <si>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</si>
  <si>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</si>
  <si>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</si>
  <si>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</si>
  <si>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</si>
  <si>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</si>
  <si>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</si>
  <si>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</si>
  <si>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</si>
  <si>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</si>
  <si>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</si>
  <si>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</si>
  <si>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</si>
  <si>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</si>
  <si>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</si>
  <si>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</si>
  <si>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</si>
  <si>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</si>
  <si>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</si>
  <si>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</si>
  <si>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</si>
  <si>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</si>
  <si>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</si>
  <si>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</si>
  <si>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</si>
  <si>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</si>
  <si>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</si>
  <si>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</si>
  <si>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</si>
  <si>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</si>
  <si>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</si>
  <si>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</si>
  <si>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</si>
  <si>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</si>
  <si>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</si>
  <si>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</si>
  <si>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</si>
  <si>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</si>
  <si>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</si>
  <si>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</si>
  <si>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</si>
  <si>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</si>
  <si>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</si>
  <si>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</si>
  <si>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</si>
  <si>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</si>
  <si>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</si>
  <si>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</si>
  <si>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</si>
  <si>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</si>
  <si>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</si>
  <si>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</si>
  <si>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</si>
  <si>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</si>
  <si>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</si>
  <si>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</si>
  <si>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</si>
  <si>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</si>
  <si>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</si>
  <si>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</si>
  <si>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</si>
  <si>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</si>
  <si>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</si>
  <si>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</si>
  <si>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</si>
  <si>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</si>
  <si>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</si>
  <si>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</si>
  <si>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</si>
  <si>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</si>
  <si>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</si>
  <si>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</si>
  <si>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</si>
  <si>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</si>
  <si>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</si>
  <si>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</si>
  <si>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</si>
  <si>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</si>
  <si>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</si>
  <si>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</si>
  <si>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</si>
  <si>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</si>
  <si>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</si>
  <si>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</si>
  <si>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</si>
  <si>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</si>
  <si>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</si>
  <si>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</si>
  <si>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</si>
  <si>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</si>
  <si>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</si>
  <si>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</si>
  <si>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</si>
  <si>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</si>
  <si>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</si>
  <si>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</si>
  <si>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</si>
  <si>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</si>
  <si>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</si>
  <si>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</si>
  <si>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</si>
  <si>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</si>
  <si>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</si>
  <si>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</si>
  <si>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</si>
  <si>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</si>
  <si>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</si>
  <si>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</si>
  <si>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</si>
  <si>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</si>
  <si>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</si>
  <si>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</si>
  <si>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</si>
  <si>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</si>
  <si>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</si>
  <si>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</si>
  <si>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</si>
  <si>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</si>
  <si>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</si>
  <si>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</si>
  <si>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</si>
  <si>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</si>
  <si>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</si>
  <si>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</si>
  <si>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</si>
  <si>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</si>
  <si>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</si>
  <si>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</si>
  <si>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</si>
  <si>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</si>
  <si>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</si>
  <si>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</si>
  <si>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</si>
  <si>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</si>
  <si>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</si>
  <si>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</si>
  <si>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</si>
  <si>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</si>
  <si>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</si>
  <si>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</si>
  <si>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</si>
  <si>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</si>
  <si>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</si>
  <si>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</si>
  <si>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</si>
  <si>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</si>
  <si>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</si>
  <si>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</si>
  <si>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</si>
  <si>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</si>
  <si>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</si>
  <si>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</si>
  <si>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</si>
  <si>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</si>
  <si>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</si>
  <si>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</si>
  <si>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</si>
  <si>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</si>
  <si>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</si>
  <si>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</si>
  <si>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</si>
  <si>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</si>
  <si>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</si>
  <si>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</si>
  <si>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</si>
  <si>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</si>
  <si>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</si>
  <si>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</si>
  <si>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</si>
  <si>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</si>
  <si>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</si>
  <si>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</si>
  <si>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</si>
  <si>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</si>
  <si>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</si>
  <si>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</si>
  <si>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</si>
  <si>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</si>
  <si>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</si>
  <si>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</si>
  <si>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</si>
  <si>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</si>
  <si>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</si>
  <si>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</si>
  <si>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</si>
  <si>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</si>
  <si>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</si>
  <si>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</si>
  <si>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</si>
  <si>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</si>
  <si>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</si>
  <si>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</si>
  <si>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</si>
  <si>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</si>
  <si>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</si>
  <si>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</si>
  <si>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</si>
  <si>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</si>
  <si>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</si>
  <si>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</si>
  <si>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</si>
  <si>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</si>
  <si>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</si>
  <si>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</si>
  <si>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</si>
  <si>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</si>
  <si>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</si>
  <si>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</si>
  <si>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</si>
  <si>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</si>
  <si>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</si>
  <si>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</si>
  <si>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</si>
  <si>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</si>
  <si>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</si>
  <si>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</si>
  <si>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</si>
  <si>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</si>
  <si>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</si>
  <si>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</si>
  <si>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</si>
  <si>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</si>
  <si>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</si>
  <si>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</si>
  <si>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</si>
  <si>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</si>
  <si>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</si>
  <si>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</si>
  <si>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</si>
  <si>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</si>
  <si>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</si>
  <si>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</si>
  <si>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</si>
  <si>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</si>
  <si>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</si>
  <si>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</si>
  <si>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</si>
  <si>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</si>
  <si>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</si>
  <si>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</si>
  <si>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</si>
  <si>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</si>
  <si>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</si>
  <si>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</si>
  <si>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</si>
  <si>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</si>
  <si>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</si>
  <si>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</si>
  <si>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</si>
  <si>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</si>
  <si>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</si>
  <si>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</si>
  <si>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</si>
  <si>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</si>
  <si>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</si>
  <si>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</si>
  <si>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</si>
  <si>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</si>
  <si>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</si>
  <si>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</si>
  <si>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</si>
  <si>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</si>
  <si>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</si>
  <si>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</si>
  <si>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</si>
  <si>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</si>
  <si>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</si>
  <si>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</si>
  <si>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</si>
  <si>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</si>
  <si>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</si>
  <si>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</si>
  <si>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</si>
  <si>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</si>
  <si>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</si>
  <si>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</si>
  <si>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</si>
  <si>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</si>
  <si>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</si>
  <si>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</si>
  <si>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</si>
  <si>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</si>
  <si>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</si>
  <si>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</si>
  <si>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</si>
  <si>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</si>
  <si>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</si>
  <si>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</si>
  <si>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</si>
  <si>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</si>
  <si>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</si>
  <si>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</si>
  <si>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</si>
  <si>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</si>
  <si>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</si>
  <si>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</si>
  <si>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</si>
  <si>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</si>
  <si>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</si>
  <si>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</si>
  <si>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</si>
  <si>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</si>
  <si>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</si>
  <si>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</si>
  <si>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</si>
  <si>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</si>
  <si>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</si>
  <si>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</si>
  <si>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</si>
  <si>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</si>
  <si>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</si>
  <si>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</si>
  <si>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</si>
  <si>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</si>
  <si>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</si>
  <si>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</si>
  <si>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</si>
  <si>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</si>
  <si>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</si>
  <si>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</si>
  <si>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</si>
  <si>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</si>
  <si>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</si>
  <si>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</si>
  <si>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</si>
  <si>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</si>
  <si>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</si>
  <si>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</si>
  <si>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</si>
  <si>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</si>
  <si>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</si>
  <si>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</si>
  <si>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</si>
  <si>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</si>
  <si>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</si>
  <si>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</si>
  <si>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</si>
  <si>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</si>
  <si>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</si>
  <si>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</si>
  <si>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</si>
  <si>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</si>
  <si>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</si>
  <si>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</si>
  <si>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</si>
  <si>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</si>
  <si>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</si>
  <si>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</si>
  <si>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</si>
  <si>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</si>
  <si>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</si>
  <si>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</si>
  <si>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</si>
  <si>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</si>
  <si>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</si>
  <si>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</si>
  <si>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</si>
  <si>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</si>
  <si>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</si>
  <si>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</si>
  <si>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</si>
  <si>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</si>
  <si>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</si>
  <si>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</si>
  <si>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</si>
  <si>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</si>
  <si>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</si>
  <si>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</si>
  <si>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</si>
  <si>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</si>
  <si>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</si>
  <si>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</si>
  <si>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</si>
  <si>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</si>
  <si>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</si>
  <si>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</si>
  <si>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</si>
  <si>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</si>
  <si>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</si>
  <si>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</si>
  <si>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</si>
  <si>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</si>
  <si>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</si>
  <si>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</si>
  <si>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</si>
  <si>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</si>
  <si>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</si>
  <si>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</si>
  <si>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</si>
  <si>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</si>
  <si>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</si>
  <si>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</si>
  <si>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</si>
  <si>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</si>
  <si>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</si>
  <si>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</si>
  <si>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</si>
  <si>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</si>
  <si>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</si>
  <si>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</si>
  <si>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</si>
  <si>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</si>
  <si>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</si>
  <si>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</si>
  <si>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</si>
  <si>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</si>
  <si>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</si>
  <si>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</si>
  <si>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</si>
  <si>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</si>
  <si>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</si>
  <si>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</si>
  <si>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</si>
  <si>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</si>
  <si>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</si>
  <si>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</si>
  <si>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</si>
  <si>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</si>
  <si>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</si>
  <si>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</si>
  <si>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</si>
  <si>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</si>
  <si>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</si>
  <si>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</si>
  <si>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</si>
  <si>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</si>
  <si>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</si>
  <si>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</si>
  <si>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</si>
  <si>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</si>
  <si>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</si>
  <si>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</si>
  <si>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</si>
  <si>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</si>
  <si>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</si>
  <si>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</si>
  <si>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</si>
  <si>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</si>
  <si>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</si>
  <si>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</si>
  <si>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</si>
  <si>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</si>
  <si>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</si>
  <si>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</si>
  <si>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</si>
  <si>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</si>
  <si>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</si>
  <si>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</si>
  <si>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</si>
  <si>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</si>
  <si>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</si>
  <si>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</si>
  <si>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</si>
  <si>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</si>
  <si>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</si>
  <si>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</si>
  <si>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</si>
  <si>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</si>
  <si>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</si>
  <si>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</si>
  <si>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</si>
  <si>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</si>
  <si>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</si>
  <si>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</si>
  <si>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</si>
  <si>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</si>
  <si>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</si>
  <si>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</si>
  <si>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</si>
  <si>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</si>
  <si>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</si>
  <si>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</si>
  <si>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</si>
  <si>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</si>
  <si>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</si>
  <si>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</si>
  <si>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</si>
  <si>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</si>
  <si>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</si>
  <si>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</si>
  <si>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</si>
  <si>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</si>
  <si>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</si>
  <si>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</si>
  <si>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</si>
  <si>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</si>
  <si>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</si>
  <si>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</si>
  <si>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</si>
  <si>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</si>
  <si>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</si>
  <si>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</si>
  <si>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</si>
  <si>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</si>
  <si>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</si>
  <si>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</si>
  <si>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</si>
  <si>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</si>
  <si>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</si>
  <si>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</si>
  <si>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</si>
  <si>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</si>
  <si>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</si>
  <si>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</si>
  <si>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</si>
  <si>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</si>
  <si>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</si>
  <si>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</si>
  <si>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</si>
  <si>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</si>
  <si>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</si>
  <si>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</si>
  <si>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</si>
  <si>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</si>
  <si>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</si>
  <si>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</si>
  <si>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</si>
  <si>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</si>
  <si>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</si>
  <si>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</si>
  <si>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</si>
  <si>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</si>
  <si>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</si>
  <si>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</si>
  <si>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</si>
  <si>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</si>
  <si>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</si>
  <si>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</si>
  <si>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</si>
  <si>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</si>
  <si>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</si>
  <si>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</si>
  <si>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</si>
  <si>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</si>
  <si>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</si>
  <si>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</si>
  <si>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</si>
  <si>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</si>
  <si>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</si>
  <si>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</si>
  <si>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</si>
  <si>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</si>
  <si>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</si>
  <si>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</si>
  <si>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</si>
  <si>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</si>
  <si>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</si>
  <si>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</si>
  <si>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</si>
  <si>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</si>
  <si>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</si>
  <si>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</si>
  <si>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</si>
  <si>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</si>
  <si>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</si>
  <si>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</si>
  <si>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</si>
  <si>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</si>
  <si>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</si>
  <si>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</si>
  <si>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</si>
  <si>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</si>
  <si>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</si>
  <si>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</si>
  <si>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</si>
  <si>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</si>
  <si>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</si>
  <si>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</si>
  <si>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</si>
  <si>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</si>
  <si>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</si>
  <si>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</si>
  <si>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</si>
  <si>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</si>
  <si>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</si>
  <si>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</si>
  <si>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</si>
  <si>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</si>
  <si>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</si>
  <si>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</si>
  <si>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</si>
  <si>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</si>
  <si>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</si>
  <si>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</si>
  <si>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</si>
  <si>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</si>
  <si>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</si>
  <si>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</si>
  <si>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</si>
  <si>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</si>
  <si>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</si>
  <si>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</si>
  <si>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</si>
  <si>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</si>
  <si>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</si>
  <si>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</si>
  <si>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</si>
  <si>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</si>
  <si>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</si>
  <si>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</si>
  <si>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</si>
  <si>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</si>
  <si>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</si>
  <si>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</si>
  <si>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</si>
  <si>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</si>
  <si>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</si>
  <si>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</si>
  <si>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</si>
  <si>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</si>
  <si>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</si>
  <si>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</si>
  <si>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</si>
  <si>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</si>
  <si>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</si>
  <si>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</si>
  <si>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</si>
  <si>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</si>
  <si>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</si>
  <si>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</si>
  <si>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</si>
  <si>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</si>
  <si>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</si>
  <si>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</si>
  <si>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</si>
  <si>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</si>
  <si>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</si>
  <si>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</si>
  <si>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</si>
  <si>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</si>
  <si>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</si>
  <si>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</si>
  <si>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</si>
  <si>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</si>
  <si>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</si>
  <si>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</si>
  <si>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</si>
  <si>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</si>
  <si>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</si>
  <si>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</si>
  <si>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</si>
  <si>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</si>
  <si>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</si>
  <si>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</si>
  <si>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</si>
  <si>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</si>
  <si>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</si>
  <si>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</si>
  <si>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</si>
  <si>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</si>
  <si>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</si>
  <si>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</si>
  <si>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</si>
  <si>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</si>
  <si>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</si>
  <si>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</si>
  <si>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</si>
  <si>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</si>
  <si>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</si>
  <si>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</si>
  <si>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</si>
  <si>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</si>
  <si>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</si>
  <si>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</si>
  <si>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</si>
  <si>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</si>
  <si>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</si>
  <si>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</si>
  <si>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</si>
  <si>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</si>
  <si>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</si>
  <si>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</si>
  <si>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</si>
  <si>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</si>
  <si>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</si>
  <si>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</si>
  <si>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</si>
  <si>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</si>
  <si>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</si>
  <si>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</si>
  <si>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</si>
  <si>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</si>
  <si>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</si>
  <si>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</si>
  <si>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</si>
  <si>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</si>
  <si>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</si>
  <si>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</si>
  <si>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</si>
  <si>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</si>
  <si>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</si>
  <si>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</si>
  <si>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</si>
  <si>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</si>
  <si>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</si>
  <si>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</si>
  <si>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</si>
  <si>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</si>
  <si>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</si>
  <si>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</si>
  <si>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</si>
  <si>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</si>
  <si>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</si>
  <si>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</si>
  <si>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</si>
  <si>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</si>
  <si>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</si>
  <si>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</si>
  <si>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</si>
  <si>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</si>
  <si>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</si>
  <si>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</si>
  <si>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</si>
  <si>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</si>
  <si>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</si>
  <si>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</si>
  <si>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</si>
  <si>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</si>
  <si>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</si>
  <si>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</si>
  <si>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</si>
  <si>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</si>
  <si>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</si>
  <si>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</si>
  <si>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</si>
  <si>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</si>
  <si>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</si>
  <si>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</si>
  <si>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</si>
  <si>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</si>
  <si>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</si>
  <si>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</si>
  <si>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</si>
  <si>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</si>
  <si>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</si>
  <si>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</si>
  <si>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</si>
  <si>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</si>
  <si>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</si>
  <si>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</si>
  <si>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</si>
  <si>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</si>
  <si>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</si>
  <si>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</si>
  <si>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</si>
  <si>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</si>
  <si>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</si>
  <si>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</si>
  <si>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</si>
  <si>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</si>
  <si>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</si>
  <si>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</si>
  <si>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</si>
  <si>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</si>
  <si>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</si>
  <si>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</si>
  <si>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</si>
  <si>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</si>
  <si>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</si>
  <si>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</si>
  <si>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</si>
  <si>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</si>
  <si>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</si>
  <si>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</si>
  <si>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</si>
  <si>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</si>
  <si>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</si>
  <si>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</si>
  <si>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</si>
  <si>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</si>
  <si>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</si>
  <si>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</si>
  <si>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</si>
  <si>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</si>
  <si>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</si>
  <si>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</si>
  <si>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</si>
  <si>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</si>
  <si>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</si>
  <si>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</si>
  <si>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</si>
  <si>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</si>
  <si>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</si>
  <si>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</si>
  <si>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</si>
  <si>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</si>
  <si>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</si>
  <si>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</si>
  <si>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</si>
  <si>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</si>
  <si>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</si>
  <si>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</si>
  <si>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</si>
  <si>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</si>
  <si>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</si>
  <si>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</si>
  <si>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</si>
  <si>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</si>
  <si>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</si>
  <si>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</si>
  <si>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</si>
  <si>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</si>
  <si>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</si>
  <si>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</si>
  <si>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</si>
  <si>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</si>
  <si>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</si>
  <si>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</si>
  <si>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</si>
  <si>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</si>
  <si>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</si>
  <si>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</si>
  <si>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</si>
  <si>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</si>
  <si>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</si>
  <si>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</si>
  <si>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</si>
  <si>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</si>
  <si>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</si>
  <si>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</si>
  <si>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</si>
  <si>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</si>
  <si>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</si>
  <si>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</si>
  <si>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</si>
  <si>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</si>
  <si>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</si>
  <si>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</si>
  <si>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</si>
  <si>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</si>
  <si>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</si>
  <si>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</si>
  <si>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</si>
  <si>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</si>
  <si>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</si>
  <si>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</si>
  <si>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</si>
  <si>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</si>
  <si>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</si>
  <si>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</si>
  <si>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</si>
  <si>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</si>
  <si>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</si>
  <si>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</si>
  <si>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</si>
  <si>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</si>
  <si>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</si>
  <si>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</si>
  <si>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</si>
  <si>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</si>
  <si>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</si>
  <si>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</si>
  <si>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</si>
  <si>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</si>
  <si>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</si>
  <si>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</si>
  <si>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</si>
  <si>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</si>
  <si>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</si>
  <si>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</si>
  <si>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</si>
  <si>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</si>
  <si>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</si>
  <si>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</si>
  <si>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</si>
  <si>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</si>
  <si>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</si>
  <si>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</si>
  <si>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</si>
  <si>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</si>
  <si>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</si>
  <si>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</si>
  <si>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</si>
  <si>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</si>
  <si>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</si>
  <si>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</si>
  <si>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</si>
  <si>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</si>
  <si>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</si>
  <si>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</si>
  <si>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</si>
  <si>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</si>
  <si>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</si>
  <si>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</si>
  <si>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</si>
  <si>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</si>
  <si>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</si>
  <si>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</si>
  <si>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</si>
  <si>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</si>
  <si>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</si>
  <si>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</si>
  <si>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</si>
  <si>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</si>
  <si>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</si>
  <si>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</si>
  <si>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</si>
  <si>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</si>
  <si>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</si>
  <si>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</si>
  <si>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</si>
  <si>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</si>
  <si>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</si>
  <si>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</si>
  <si>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</si>
  <si>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</si>
  <si>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</si>
  <si>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</si>
  <si>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</si>
  <si>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</si>
  <si>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</si>
  <si>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</si>
  <si>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</si>
  <si>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</si>
  <si>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</si>
  <si>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</si>
  <si>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</si>
  <si>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</si>
  <si>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</si>
  <si>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</si>
  <si>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</si>
  <si>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</si>
  <si>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</si>
  <si>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</si>
  <si>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</si>
  <si>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</si>
  <si>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</si>
  <si>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</si>
  <si>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</si>
  <si>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</si>
  <si>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</si>
  <si>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</si>
  <si>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</si>
  <si>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</si>
  <si>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</si>
  <si>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</si>
  <si>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</si>
  <si>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</si>
  <si>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</si>
  <si>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</si>
  <si>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</si>
  <si>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</si>
  <si>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</si>
  <si>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</si>
  <si>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</si>
  <si>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</si>
  <si>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</si>
  <si>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</si>
  <si>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</si>
  <si>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</si>
  <si>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</si>
  <si>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</si>
  <si>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</si>
  <si>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</si>
  <si>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</si>
  <si>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</si>
  <si>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</si>
  <si>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</si>
  <si>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</si>
  <si>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</si>
  <si>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</si>
  <si>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</si>
  <si>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</si>
  <si>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</si>
  <si>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</si>
  <si>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</si>
  <si>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</si>
  <si>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</si>
  <si>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</si>
  <si>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</si>
  <si>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</si>
  <si>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</si>
  <si>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</si>
  <si>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</si>
  <si>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</si>
  <si>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</si>
  <si>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</si>
  <si>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</si>
  <si>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</si>
  <si>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</si>
  <si>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</si>
  <si>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</si>
  <si>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</si>
  <si>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</si>
  <si>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</si>
  <si>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</si>
  <si>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</si>
  <si>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</si>
  <si>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</si>
  <si>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</si>
  <si>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</si>
  <si>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</si>
  <si>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</si>
  <si>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</si>
  <si>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</si>
  <si>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</si>
  <si>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</si>
  <si>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</si>
  <si>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</si>
  <si>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</si>
  <si>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</si>
  <si>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</si>
  <si>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</si>
  <si>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</si>
  <si>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</si>
  <si>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</si>
  <si>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</si>
  <si>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</si>
  <si>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</si>
  <si>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</si>
  <si>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</si>
  <si>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</si>
  <si>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</si>
  <si>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</si>
  <si>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</si>
  <si>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</si>
  <si>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</si>
  <si>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</si>
  <si>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</si>
  <si>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</si>
  <si>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</si>
  <si>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</si>
  <si>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</si>
  <si>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</si>
  <si>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</si>
  <si>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</si>
  <si>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</si>
  <si>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</si>
  <si>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</si>
  <si>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</si>
  <si>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</si>
  <si>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</si>
  <si>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</si>
  <si>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</si>
  <si>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</si>
  <si>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</si>
  <si>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</si>
  <si>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</si>
  <si>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</si>
  <si>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</si>
  <si>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</si>
  <si>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</si>
  <si>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</si>
  <si>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</si>
  <si>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</si>
  <si>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</si>
  <si>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</si>
  <si>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</si>
  <si>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</si>
  <si>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</si>
  <si>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</si>
  <si>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</si>
  <si>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</si>
  <si>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</si>
  <si>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</si>
  <si>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</si>
  <si>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</si>
  <si>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</si>
  <si>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</si>
  <si>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</si>
  <si>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</si>
  <si>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</si>
  <si>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</si>
  <si>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</si>
  <si>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</si>
  <si>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</si>
  <si>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</si>
  <si>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</si>
  <si>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</si>
  <si>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</si>
  <si>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</si>
  <si>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</si>
  <si>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</si>
  <si>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</si>
  <si>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</si>
  <si>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</si>
  <si>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</si>
  <si>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</si>
  <si>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</si>
  <si>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</si>
  <si>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</si>
  <si>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</si>
  <si>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</si>
  <si>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</si>
  <si>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</si>
  <si>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</si>
  <si>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</si>
  <si>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</si>
  <si>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</si>
  <si>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</si>
  <si>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</si>
  <si>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</si>
  <si>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</si>
  <si>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</si>
  <si>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</si>
  <si>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</si>
  <si>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</si>
  <si>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</si>
  <si>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</si>
  <si>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</si>
  <si>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</si>
  <si>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</si>
  <si>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</si>
  <si>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</si>
  <si>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</si>
  <si>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</si>
  <si>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</si>
  <si>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</si>
  <si>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</si>
  <si>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</si>
  <si>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</si>
  <si>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</si>
  <si>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</si>
  <si>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</si>
  <si>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</si>
  <si>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</si>
  <si>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</si>
  <si>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</si>
  <si>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</si>
  <si>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</si>
  <si>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</si>
  <si>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</si>
  <si>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</si>
  <si>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</si>
  <si>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</si>
  <si>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</si>
  <si>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</si>
  <si>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</si>
  <si>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</si>
  <si>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</si>
  <si>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</si>
  <si>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</si>
  <si>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</si>
  <si>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</si>
  <si>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</si>
  <si>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</si>
  <si>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</si>
  <si>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</si>
  <si>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</si>
  <si>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</si>
  <si>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</si>
  <si>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</si>
  <si>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</si>
  <si>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</si>
  <si>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</si>
  <si>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</si>
  <si>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</si>
  <si>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</si>
  <si>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</si>
  <si>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</si>
  <si>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</si>
  <si>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</si>
  <si>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</si>
  <si>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</si>
  <si>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</si>
  <si>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</si>
  <si>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</si>
  <si>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</si>
  <si>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</si>
  <si>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</si>
  <si>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</si>
  <si>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</si>
  <si>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</si>
  <si>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</si>
  <si>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</si>
  <si>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</si>
  <si>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</si>
  <si>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</si>
  <si>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</si>
  <si>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</si>
  <si>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</si>
  <si>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</si>
  <si>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</si>
  <si>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</si>
  <si>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</si>
  <si>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</si>
  <si>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</si>
  <si>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</si>
  <si>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</si>
  <si>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</si>
  <si>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</si>
  <si>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</si>
  <si>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</si>
  <si>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</si>
  <si>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</si>
  <si>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</si>
  <si>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</si>
  <si>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</si>
  <si>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</si>
  <si>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</si>
  <si>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</si>
  <si>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</si>
  <si>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</si>
  <si>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</si>
  <si>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</si>
  <si>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</si>
  <si>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</si>
  <si>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</si>
  <si>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</si>
  <si>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</si>
  <si>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</si>
  <si>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</si>
  <si>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</si>
  <si>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</si>
  <si>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</si>
  <si>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</si>
  <si>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</si>
  <si>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</si>
  <si>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</si>
  <si>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</si>
  <si>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</si>
  <si>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</si>
  <si>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</si>
  <si>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</si>
  <si>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</si>
  <si>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</si>
  <si>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</si>
  <si>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</si>
  <si>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</si>
  <si>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</si>
  <si>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</si>
  <si>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</si>
  <si>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</si>
  <si>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</si>
  <si>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</si>
  <si>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</si>
  <si>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</si>
  <si>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</si>
  <si>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</si>
  <si>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</si>
  <si>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</si>
  <si>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</si>
  <si>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</si>
  <si>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</si>
  <si>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</si>
  <si>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</si>
  <si>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</si>
  <si>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</si>
  <si>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</si>
  <si>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</si>
  <si>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</si>
  <si>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</si>
  <si>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</si>
  <si>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</si>
  <si>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</si>
  <si>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</si>
  <si>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</si>
  <si>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</si>
  <si>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</si>
  <si>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</si>
  <si>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</si>
  <si>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</si>
  <si>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</si>
  <si>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</si>
  <si>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</si>
  <si>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</si>
  <si>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</si>
  <si>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</si>
  <si>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</si>
  <si>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</si>
  <si>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</si>
  <si>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</si>
  <si>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</si>
  <si>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</si>
  <si>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</si>
  <si>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</si>
  <si>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</si>
  <si>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</si>
  <si>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</si>
  <si>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</si>
  <si>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</si>
  <si>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</si>
  <si>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</si>
  <si>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</si>
  <si>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</si>
  <si>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</si>
  <si>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</si>
  <si>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</si>
  <si>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</si>
  <si>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</si>
  <si>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</si>
  <si>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</si>
  <si>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</si>
  <si>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</si>
  <si>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</si>
  <si>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</si>
  <si>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</si>
  <si>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</si>
  <si>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</si>
  <si>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</si>
  <si>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</si>
  <si>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</si>
  <si>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</si>
  <si>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</si>
  <si>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</si>
  <si>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</si>
  <si>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</si>
  <si>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</si>
  <si>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</si>
  <si>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</si>
  <si>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</si>
  <si>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</si>
  <si>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</si>
  <si>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</si>
  <si>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</si>
  <si>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</si>
  <si>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</si>
  <si>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</si>
  <si>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</si>
  <si>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</si>
  <si>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</si>
  <si>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</si>
  <si>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</si>
  <si>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</si>
  <si>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</si>
  <si>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</si>
  <si>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</si>
  <si>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</si>
  <si>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</si>
  <si>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</si>
  <si>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</si>
  <si>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</si>
  <si>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</si>
  <si>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</si>
  <si>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</si>
  <si>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</si>
  <si>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</si>
  <si>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</si>
  <si>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</si>
  <si>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</si>
  <si>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</si>
  <si>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</si>
  <si>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</si>
  <si>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</si>
  <si>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</si>
  <si>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</si>
  <si>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</si>
  <si>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</si>
  <si>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</si>
  <si>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</si>
  <si>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</si>
  <si>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</si>
  <si>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</si>
  <si>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</si>
  <si>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</si>
  <si>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</si>
  <si>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</si>
  <si>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</si>
  <si>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</si>
  <si>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</si>
  <si>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</si>
  <si>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</si>
  <si>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</si>
  <si>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</si>
  <si>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</si>
  <si>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</si>
  <si>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</si>
  <si>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</si>
  <si>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</si>
  <si>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</si>
  <si>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</si>
  <si>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</si>
  <si>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</si>
  <si>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</si>
  <si>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</si>
  <si>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</si>
  <si>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</si>
  <si>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</si>
  <si>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</si>
  <si>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</si>
  <si>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</si>
  <si>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</si>
  <si>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</si>
  <si>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</si>
  <si>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</si>
  <si>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</si>
  <si>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</si>
  <si>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</si>
  <si>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</si>
  <si>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</si>
  <si>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</si>
  <si>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</si>
  <si>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</si>
  <si>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</si>
  <si>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</si>
  <si>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</si>
  <si>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</si>
  <si>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</si>
  <si>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</si>
  <si>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</si>
  <si>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</si>
  <si>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</si>
  <si>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</si>
  <si>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</si>
  <si>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</si>
  <si>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</si>
  <si>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</si>
  <si>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</si>
  <si>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</si>
  <si>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</si>
  <si>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</si>
  <si>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</si>
  <si>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</si>
  <si>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</si>
  <si>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</si>
  <si>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</si>
  <si>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</si>
  <si>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</si>
  <si>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</si>
  <si>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</si>
  <si>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</si>
  <si>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</si>
  <si>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</si>
  <si>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</si>
  <si>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</si>
  <si>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</si>
  <si>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</si>
  <si>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</si>
  <si>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</si>
  <si>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</si>
  <si>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</si>
  <si>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</si>
  <si>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</si>
  <si>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</si>
  <si>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</si>
  <si>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</si>
  <si>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</si>
  <si>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</si>
  <si>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</si>
  <si>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</si>
  <si>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</si>
  <si>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</si>
  <si>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</si>
  <si>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</si>
  <si>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</si>
  <si>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</si>
  <si>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</si>
  <si>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</si>
  <si>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</si>
  <si>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</si>
  <si>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</si>
  <si>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</si>
  <si>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</si>
  <si>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</si>
  <si>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</si>
  <si>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</si>
  <si>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</si>
  <si>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</si>
  <si>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</si>
  <si>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</si>
  <si>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</si>
  <si>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</si>
  <si>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</si>
  <si>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</si>
  <si>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</si>
  <si>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</si>
  <si>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</si>
  <si>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</si>
  <si>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</si>
  <si>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</si>
  <si>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</si>
  <si>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</si>
  <si>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</si>
  <si>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</si>
  <si>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</si>
  <si>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</si>
  <si>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</si>
  <si>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</si>
  <si>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</si>
  <si>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</si>
  <si>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</si>
  <si>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</si>
  <si>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</si>
  <si>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</si>
  <si>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</si>
  <si>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</si>
  <si>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</si>
  <si>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</si>
  <si>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</si>
  <si>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</si>
  <si>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</si>
  <si>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</si>
  <si>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</si>
  <si>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</si>
  <si>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</si>
  <si>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</si>
  <si>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</si>
  <si>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</si>
  <si>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</si>
  <si>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</si>
  <si>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</si>
  <si>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</si>
  <si>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</si>
  <si>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</si>
  <si>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</si>
  <si>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</si>
  <si>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</si>
  <si>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</si>
  <si>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</si>
  <si>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</si>
  <si>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</si>
  <si>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</si>
  <si>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</si>
  <si>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</si>
  <si>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</si>
  <si>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</si>
  <si>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</si>
  <si>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</si>
  <si>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</si>
  <si>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</si>
  <si>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</si>
  <si>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</si>
  <si>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</si>
  <si>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</si>
  <si>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</si>
  <si>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</si>
  <si>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</si>
  <si>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</si>
  <si>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</si>
  <si>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</si>
  <si>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</si>
  <si>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</si>
  <si>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</si>
  <si>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</si>
  <si>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</si>
  <si>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</si>
  <si>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</si>
  <si>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</si>
  <si>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</si>
  <si>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</si>
  <si>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</si>
  <si>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</si>
  <si>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</si>
  <si>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</si>
  <si>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</si>
  <si>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</si>
  <si>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</si>
  <si>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</si>
  <si>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</si>
  <si>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</si>
  <si>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</si>
  <si>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</si>
  <si>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</si>
  <si>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</si>
  <si>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</si>
  <si>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</si>
  <si>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</si>
  <si>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</si>
  <si>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</si>
  <si>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</si>
  <si>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</si>
  <si>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</si>
  <si>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</si>
  <si>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</si>
  <si>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</si>
  <si>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</si>
  <si>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</si>
  <si>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</si>
  <si>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</si>
  <si>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</si>
  <si>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</si>
  <si>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</si>
  <si>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</si>
  <si>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</si>
  <si>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</si>
  <si>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</si>
  <si>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</si>
  <si>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</si>
  <si>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</si>
  <si>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</si>
  <si>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</si>
  <si>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</si>
  <si>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</si>
  <si>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</si>
  <si>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</si>
  <si>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</si>
  <si>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</si>
  <si>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</si>
  <si>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</si>
  <si>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</si>
  <si>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</si>
  <si>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</si>
  <si>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</si>
  <si>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</si>
  <si>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</si>
  <si>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</si>
  <si>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</si>
  <si>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</si>
  <si>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</si>
  <si>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</si>
  <si>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</si>
  <si>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</si>
  <si>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</si>
  <si>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</si>
  <si>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</si>
  <si>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</si>
  <si>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</si>
  <si>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</si>
  <si>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</si>
  <si>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</si>
  <si>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</si>
  <si>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</si>
  <si>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</si>
  <si>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</si>
  <si>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</si>
  <si>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</si>
  <si>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</si>
  <si>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</si>
  <si>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</si>
  <si>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</si>
  <si>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</si>
  <si>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</si>
  <si>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</si>
  <si>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</si>
  <si>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</si>
  <si>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</si>
  <si>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</si>
  <si>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</si>
  <si>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</si>
  <si>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</si>
  <si>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</si>
  <si>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</si>
  <si>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</si>
  <si>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</si>
  <si>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</si>
  <si>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</si>
  <si>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</si>
  <si>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</si>
  <si>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</si>
  <si>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</si>
  <si>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</si>
  <si>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</si>
  <si>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</si>
  <si>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</si>
  <si>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</si>
  <si>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</si>
  <si>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</si>
  <si>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</si>
  <si>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</si>
  <si>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</si>
  <si>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</si>
  <si>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</si>
  <si>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</si>
  <si>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</si>
  <si>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</si>
  <si>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</si>
  <si>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</si>
  <si>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</si>
  <si>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</si>
  <si>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</si>
  <si>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</si>
  <si>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</si>
  <si>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</si>
  <si>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</si>
  <si>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</si>
  <si>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</si>
  <si>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</si>
  <si>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</si>
  <si>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</si>
  <si>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</si>
  <si>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</si>
  <si>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</si>
  <si>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</si>
  <si>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</si>
  <si>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</si>
  <si>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</si>
  <si>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</si>
  <si>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</si>
  <si>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</si>
  <si>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</si>
  <si>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</si>
  <si>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</si>
  <si>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</si>
  <si>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</si>
  <si>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</si>
  <si>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</si>
  <si>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</si>
  <si>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</si>
  <si>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</si>
  <si>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</si>
  <si>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</si>
  <si>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</si>
  <si>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</si>
  <si>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</si>
  <si>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</si>
  <si>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</si>
  <si>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</si>
  <si>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</si>
  <si>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</si>
  <si>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</si>
  <si>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</si>
  <si>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</si>
  <si>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</si>
  <si>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</si>
  <si>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</si>
  <si>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</si>
  <si>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</si>
  <si>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</si>
  <si>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</si>
  <si>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</si>
  <si>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</si>
  <si>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</si>
  <si>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</si>
  <si>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</si>
  <si>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</si>
  <si>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</si>
  <si>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</si>
  <si>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</si>
  <si>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</si>
  <si>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</si>
  <si>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</si>
  <si>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</si>
  <si>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</si>
  <si>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</si>
  <si>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</si>
  <si>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</si>
  <si>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</si>
  <si>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</si>
  <si>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</si>
  <si>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</si>
  <si>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</si>
  <si>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</si>
  <si>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</si>
  <si>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</si>
  <si>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</si>
  <si>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</si>
  <si>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</si>
  <si>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</si>
  <si>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</si>
  <si>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</si>
  <si>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</si>
  <si>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</si>
  <si>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</si>
  <si>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</si>
  <si>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</si>
  <si>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</si>
  <si>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</si>
  <si>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</si>
  <si>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</si>
  <si>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</si>
  <si>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</si>
  <si>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</si>
  <si>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</si>
  <si>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</si>
  <si>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</si>
  <si>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</si>
  <si>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</si>
  <si>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</si>
  <si>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</si>
  <si>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</si>
  <si>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</si>
  <si>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</si>
  <si>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</si>
  <si>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</si>
  <si>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</si>
  <si>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</si>
  <si>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</si>
  <si>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</si>
  <si>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</si>
  <si>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</si>
  <si>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</si>
  <si>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</si>
  <si>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</si>
  <si>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</si>
  <si>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</si>
  <si>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</si>
  <si>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</si>
  <si>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</si>
  <si>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</si>
  <si>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</si>
  <si>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</si>
  <si>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</si>
  <si>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</si>
  <si>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</si>
  <si>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</si>
  <si>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</si>
  <si>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</si>
  <si>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</si>
  <si>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</si>
  <si>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</si>
  <si>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</si>
  <si>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</si>
  <si>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</si>
  <si>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</si>
  <si>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</si>
  <si>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</si>
  <si>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</si>
  <si>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</si>
  <si>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</si>
  <si>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</si>
  <si>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</si>
  <si>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</si>
  <si>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</si>
  <si>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</si>
  <si>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</si>
  <si>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</si>
  <si>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</si>
  <si>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</si>
  <si>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</si>
  <si>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</si>
  <si>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</si>
  <si>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</si>
  <si>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</si>
  <si>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</si>
  <si>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</si>
  <si>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</si>
  <si>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</si>
  <si>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</si>
  <si>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</si>
  <si>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</si>
  <si>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</si>
  <si>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</si>
  <si>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</si>
  <si>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</si>
  <si>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</si>
  <si>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</si>
  <si>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</si>
  <si>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</si>
  <si>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</si>
  <si>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</si>
  <si>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</si>
  <si>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</si>
  <si>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</si>
  <si>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</si>
  <si>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</si>
  <si>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</si>
  <si>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</si>
  <si>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</si>
  <si>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</si>
  <si>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</si>
  <si>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</si>
  <si>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</si>
  <si>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</si>
  <si>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</si>
  <si>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</si>
  <si>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</si>
  <si>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</si>
  <si>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</si>
  <si>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</si>
  <si>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</si>
  <si>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</si>
  <si>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</si>
  <si>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</si>
  <si>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</si>
  <si>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</si>
  <si>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</si>
  <si>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</si>
  <si>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</si>
  <si>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</si>
  <si>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</si>
  <si>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</si>
  <si>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</si>
  <si>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</si>
  <si>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</si>
  <si>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</si>
  <si>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</si>
  <si>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</si>
  <si>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</si>
  <si>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</si>
  <si>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</si>
  <si>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</si>
  <si>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</si>
  <si>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</si>
  <si>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</si>
  <si>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</si>
  <si>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</si>
  <si>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</si>
  <si>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</si>
  <si>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</si>
  <si>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</si>
  <si>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</si>
  <si>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</si>
  <si>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</si>
  <si>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</si>
  <si>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</si>
  <si>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</si>
  <si>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</si>
  <si>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</si>
  <si>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</si>
  <si>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</si>
  <si>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</si>
  <si>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</si>
  <si>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</si>
  <si>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</si>
  <si>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</si>
  <si>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</si>
  <si>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</si>
  <si>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</si>
  <si>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</si>
  <si>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</si>
  <si>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</si>
  <si>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</si>
  <si>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</si>
  <si>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</si>
  <si>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</si>
  <si>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</si>
  <si>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</si>
  <si>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</si>
  <si>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</si>
  <si>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</si>
  <si>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</si>
  <si>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</si>
  <si>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</si>
  <si>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</si>
  <si>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</si>
  <si>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</si>
  <si>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</si>
  <si>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</si>
  <si>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</si>
  <si>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</si>
  <si>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</si>
  <si>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</si>
  <si>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</si>
  <si>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</si>
  <si>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</si>
  <si>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</si>
  <si>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</si>
  <si>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</si>
  <si>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</si>
  <si>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</si>
  <si>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</si>
  <si>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</si>
  <si>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</si>
  <si>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</si>
  <si>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</si>
  <si>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</si>
  <si>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</si>
  <si>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</si>
  <si>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</si>
  <si>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</si>
  <si>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</si>
  <si>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</si>
  <si>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</si>
  <si>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</si>
  <si>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</si>
  <si>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</si>
  <si>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</si>
  <si>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</si>
  <si>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</si>
  <si>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</si>
  <si>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</si>
  <si>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</si>
  <si>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</si>
  <si>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</si>
  <si>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</si>
  <si>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</si>
  <si>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</si>
  <si>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</si>
  <si>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</si>
  <si>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</si>
  <si>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</si>
  <si>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</si>
  <si>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</si>
  <si>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</si>
  <si>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</si>
  <si>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</si>
  <si>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</si>
  <si>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</si>
  <si>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</si>
  <si>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</si>
  <si>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</si>
  <si>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</si>
  <si>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</si>
  <si>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</si>
  <si>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</si>
  <si>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</si>
  <si>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</si>
  <si>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</si>
  <si>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</si>
  <si>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</si>
  <si>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</si>
  <si>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</si>
  <si>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</si>
  <si>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</si>
  <si>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</si>
  <si>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</si>
  <si>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</si>
  <si>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</si>
  <si>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</si>
  <si>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</si>
  <si>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</si>
  <si>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</si>
  <si>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</si>
  <si>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</si>
  <si>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</si>
  <si>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</si>
  <si>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</si>
  <si>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</si>
  <si>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</si>
  <si>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</si>
  <si>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</si>
  <si>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</si>
  <si>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</si>
  <si>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</si>
  <si>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</si>
  <si>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</si>
  <si>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</si>
  <si>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</si>
  <si>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</si>
  <si>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</si>
  <si>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</si>
  <si>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</si>
  <si>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</si>
  <si>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</si>
  <si>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</si>
  <si>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</si>
  <si>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</si>
  <si>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</si>
  <si>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</si>
  <si>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</si>
  <si>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</si>
  <si>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</si>
  <si>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</si>
  <si>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</si>
  <si>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</si>
  <si>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</si>
  <si>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</si>
  <si>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</si>
  <si>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</si>
  <si>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</si>
  <si>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</si>
  <si>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</si>
  <si>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</si>
  <si>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</si>
  <si>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</si>
  <si>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</si>
  <si>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</si>
  <si>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</si>
  <si>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</si>
  <si>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</si>
  <si>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</si>
  <si>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</si>
  <si>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</si>
  <si>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</si>
  <si>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</si>
  <si>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</si>
  <si>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</si>
  <si>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</si>
  <si>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</si>
  <si>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</si>
  <si>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</si>
  <si>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</si>
  <si>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</si>
  <si>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</si>
  <si>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</si>
  <si>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</si>
  <si>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</si>
  <si>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</si>
  <si>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</si>
  <si>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</si>
  <si>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</si>
  <si>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</si>
  <si>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</si>
  <si>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</si>
  <si>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</si>
  <si>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</si>
  <si>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</si>
  <si>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</si>
  <si>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</si>
  <si>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</si>
  <si>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</si>
  <si>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</si>
  <si>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</si>
  <si>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</si>
  <si>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</si>
  <si>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</si>
  <si>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</si>
  <si>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</si>
  <si>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</si>
  <si>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</si>
  <si>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</si>
  <si>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</si>
  <si>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</si>
  <si>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</si>
  <si>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</si>
  <si>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</si>
  <si>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</si>
  <si>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</si>
  <si>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</si>
  <si>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</si>
  <si>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</si>
  <si>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</si>
  <si>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</si>
  <si>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</si>
  <si>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</si>
  <si>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</si>
  <si>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</si>
  <si>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</si>
  <si>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</si>
  <si>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</si>
  <si>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</si>
  <si>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</si>
  <si>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</si>
  <si>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</si>
  <si>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</si>
  <si>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</si>
  <si>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</si>
  <si>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</si>
  <si>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</si>
  <si>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</si>
  <si>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</si>
  <si>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</si>
  <si>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</si>
  <si>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</si>
  <si>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</si>
  <si>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</si>
  <si>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</si>
  <si>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</si>
  <si>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</si>
  <si>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</si>
  <si>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</si>
  <si>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</si>
  <si>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</si>
  <si>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</si>
  <si>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</si>
  <si>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</si>
  <si>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</si>
  <si>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</si>
  <si>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</si>
  <si>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</si>
  <si>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</si>
  <si>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</si>
  <si>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</si>
  <si>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</si>
  <si>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</si>
  <si>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</si>
  <si>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</si>
  <si>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</si>
  <si>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</si>
  <si>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</si>
  <si>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</si>
  <si>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</si>
  <si>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</si>
  <si>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</si>
  <si>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</si>
  <si>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</si>
  <si>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</si>
  <si>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</si>
  <si>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</si>
  <si>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</si>
  <si>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</si>
  <si>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</si>
  <si>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</si>
  <si>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</si>
  <si>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</si>
  <si>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</si>
  <si>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</si>
  <si>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</si>
  <si>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</si>
  <si>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</si>
  <si>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</si>
  <si>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</si>
  <si>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</si>
  <si>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</si>
  <si>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</si>
  <si>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</si>
  <si>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</si>
  <si>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</si>
  <si>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</si>
  <si>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</si>
  <si>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</si>
  <si>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</si>
  <si>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</si>
  <si>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</si>
  <si>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</si>
  <si>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</si>
  <si>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</si>
  <si>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</si>
  <si>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</si>
  <si>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</si>
  <si>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</si>
  <si>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</si>
  <si>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</si>
  <si>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</si>
  <si>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</si>
  <si>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</si>
  <si>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</si>
  <si>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</si>
  <si>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</si>
  <si>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</si>
  <si>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</si>
  <si>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</si>
  <si>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</si>
  <si>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</si>
  <si>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</si>
  <si>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</si>
  <si>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</si>
  <si>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</si>
  <si>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</si>
  <si>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</si>
  <si>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</si>
  <si>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</si>
  <si>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</si>
  <si>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</si>
  <si>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</si>
  <si>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</si>
  <si>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</si>
  <si>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</si>
  <si>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</si>
  <si>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</si>
  <si>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</si>
  <si>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</si>
  <si>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</si>
  <si>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</si>
  <si>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</si>
  <si>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</si>
  <si>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</si>
  <si>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</si>
  <si>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</si>
  <si>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</si>
  <si>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</si>
  <si>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</si>
  <si>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</si>
  <si>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</si>
  <si>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</si>
  <si>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</si>
  <si>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</si>
  <si>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</si>
  <si>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</si>
  <si>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</si>
  <si>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</si>
  <si>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</si>
  <si>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</si>
  <si>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</si>
  <si>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</si>
  <si>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</si>
  <si>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</si>
  <si>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</si>
  <si>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</si>
  <si>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</si>
  <si>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</si>
  <si>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</si>
  <si>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</si>
  <si>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</si>
  <si>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</si>
  <si>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</si>
  <si>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</si>
  <si>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</si>
  <si>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</si>
  <si>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</si>
  <si>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</si>
  <si>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</si>
  <si>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</si>
  <si>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</si>
  <si>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</si>
  <si>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</si>
  <si>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</si>
  <si>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</si>
  <si>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</si>
  <si>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</si>
  <si>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</si>
  <si>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</si>
  <si>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</si>
  <si>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</si>
  <si>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</si>
  <si>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</si>
  <si>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</si>
  <si>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</si>
  <si>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</si>
  <si>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</si>
  <si>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</si>
  <si>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</si>
  <si>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</si>
  <si>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</si>
  <si>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</si>
  <si>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</si>
  <si>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</si>
  <si>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</si>
  <si>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</si>
  <si>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</si>
  <si>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</si>
  <si>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</si>
  <si>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</si>
  <si>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</si>
  <si>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</si>
  <si>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</si>
  <si>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</si>
  <si>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</si>
  <si>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</si>
  <si>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</si>
  <si>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</si>
  <si>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</si>
  <si>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</si>
  <si>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</si>
  <si>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</si>
  <si>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</si>
  <si>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</si>
  <si>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</si>
  <si>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</si>
  <si>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</si>
  <si>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</si>
  <si>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</si>
  <si>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</si>
  <si>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</si>
  <si>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</si>
  <si>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</si>
  <si>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</si>
  <si>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</si>
  <si>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</si>
  <si>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</si>
  <si>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</si>
  <si>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</si>
  <si>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</si>
  <si>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</si>
  <si>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</si>
  <si>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</si>
  <si>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</si>
  <si>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</si>
  <si>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</si>
  <si>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</si>
  <si>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</si>
  <si>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</si>
  <si>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</si>
  <si>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</si>
  <si>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</si>
  <si>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</si>
  <si>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</si>
  <si>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</si>
  <si>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</si>
  <si>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</si>
  <si>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</si>
  <si>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</si>
  <si>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</si>
  <si>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</si>
  <si>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</si>
  <si>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</si>
  <si>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</si>
  <si>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</si>
  <si>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</si>
  <si>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</si>
  <si>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</si>
  <si>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</si>
  <si>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</si>
  <si>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</si>
  <si>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</si>
  <si>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</si>
  <si>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</si>
  <si>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</si>
  <si>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</si>
  <si>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</si>
  <si>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</si>
  <si>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</si>
  <si>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</si>
  <si>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</si>
  <si>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</si>
  <si>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</si>
  <si>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</si>
  <si>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</si>
  <si>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</si>
  <si>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</si>
  <si>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</si>
  <si>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</si>
  <si>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</si>
  <si>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</si>
  <si>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</si>
  <si>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</si>
  <si>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</si>
  <si>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</si>
  <si>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</si>
  <si>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</si>
  <si>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</si>
  <si>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</si>
  <si>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</si>
  <si>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</si>
  <si>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</si>
  <si>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</si>
  <si>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</si>
  <si>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</si>
  <si>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</si>
  <si>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</si>
  <si>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</si>
  <si>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</si>
  <si>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</si>
  <si>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</si>
  <si>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</si>
  <si>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</si>
  <si>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</si>
  <si>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</si>
  <si>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</si>
  <si>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</si>
  <si>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</si>
  <si>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</si>
  <si>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</si>
  <si>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</si>
  <si>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</si>
  <si>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</si>
  <si>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</si>
  <si>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</si>
  <si>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</si>
  <si>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</si>
  <si>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</si>
  <si>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</si>
  <si>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</si>
  <si>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</si>
  <si>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</si>
  <si>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</si>
  <si>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</si>
  <si>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</si>
  <si>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</si>
  <si>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</si>
  <si>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</si>
  <si>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</si>
  <si>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</si>
  <si>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</si>
  <si>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</si>
  <si>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</si>
  <si>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</si>
  <si>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</si>
  <si>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</si>
  <si>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</si>
  <si>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</si>
  <si>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</si>
  <si>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</si>
  <si>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</si>
  <si>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</si>
  <si>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</si>
  <si>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</si>
  <si>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</si>
  <si>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</si>
  <si>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</si>
  <si>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</si>
  <si>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</si>
  <si>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</si>
  <si>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</si>
  <si>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</si>
  <si>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</si>
  <si>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</si>
  <si>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</si>
  <si>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</si>
  <si>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</si>
  <si>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</si>
  <si>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</si>
  <si>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</si>
  <si>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</si>
  <si>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</si>
  <si>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</si>
  <si>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</si>
  <si>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</si>
  <si>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</si>
  <si>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</si>
  <si>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</si>
  <si>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</si>
  <si>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</si>
  <si>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</si>
  <si>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</si>
  <si>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</si>
  <si>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</si>
  <si>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</si>
  <si>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</si>
  <si>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</si>
  <si>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</si>
  <si>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</si>
  <si>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</si>
  <si>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</si>
  <si>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</si>
  <si>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</si>
  <si>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</si>
  <si>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</si>
  <si>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</si>
  <si>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</si>
  <si>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</si>
  <si>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</si>
  <si>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</si>
  <si>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</si>
  <si>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</si>
  <si>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</si>
  <si>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</si>
  <si>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</si>
  <si>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</si>
  <si>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</si>
  <si>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</si>
  <si>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</si>
  <si>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</si>
  <si>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</si>
  <si>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</si>
  <si>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</si>
  <si>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</si>
  <si>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</si>
  <si>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</si>
  <si>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</si>
  <si>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</si>
  <si>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</si>
  <si>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</si>
  <si>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</si>
  <si>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</si>
  <si>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</si>
  <si>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</si>
  <si>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</si>
  <si>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</si>
  <si>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</si>
  <si>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</si>
  <si>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</si>
  <si>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</si>
  <si>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</si>
  <si>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</si>
  <si>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</si>
  <si>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</si>
  <si>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</si>
  <si>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</si>
  <si>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</si>
  <si>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</si>
  <si>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</si>
  <si>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</si>
  <si>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</si>
  <si>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</si>
  <si>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</si>
  <si>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</si>
  <si>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</si>
  <si>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</si>
  <si>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</si>
  <si>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</si>
  <si>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</si>
  <si>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</si>
  <si>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</si>
  <si>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</si>
  <si>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</si>
  <si>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</si>
  <si>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</si>
  <si>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</si>
  <si>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</si>
  <si>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</si>
  <si>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</si>
  <si>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</si>
  <si>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</si>
  <si>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</si>
  <si>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</si>
  <si>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</si>
  <si>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</si>
  <si>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</si>
  <si>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</si>
  <si>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</si>
  <si>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</si>
  <si>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</si>
  <si>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</si>
  <si>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</si>
  <si>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</si>
  <si>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</si>
  <si>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</si>
  <si>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</si>
  <si>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</si>
  <si>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</si>
  <si>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</si>
  <si>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</si>
  <si>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</si>
  <si>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</si>
  <si>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</si>
  <si>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</si>
  <si>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</si>
  <si>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</si>
  <si>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</si>
  <si>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</si>
  <si>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</si>
  <si>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</si>
  <si>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</si>
  <si>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</si>
  <si>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</si>
  <si>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</si>
  <si>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</si>
  <si>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</si>
  <si>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</si>
  <si>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</si>
  <si>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</si>
  <si>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</si>
  <si>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</si>
  <si>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</si>
  <si>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</si>
  <si>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</si>
  <si>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</si>
  <si>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</si>
  <si>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</si>
  <si>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</si>
  <si>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</si>
  <si>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</si>
  <si>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</si>
  <si>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</si>
  <si>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</si>
  <si>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</si>
  <si>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</si>
  <si>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</si>
  <si>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</si>
  <si>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</si>
  <si>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</si>
  <si>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</si>
  <si>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</si>
  <si>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</si>
  <si>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</si>
  <si>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</si>
  <si>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</si>
  <si>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</si>
  <si>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</si>
  <si>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</si>
  <si>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</si>
  <si>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</si>
  <si>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</si>
  <si>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</si>
  <si>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</si>
  <si>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</si>
  <si>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</si>
  <si>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</si>
  <si>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</si>
  <si>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</si>
  <si>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</si>
  <si>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</si>
  <si>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</si>
  <si>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</si>
  <si>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</si>
  <si>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</si>
  <si>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</si>
  <si>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</si>
  <si>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</si>
  <si>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</si>
  <si>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</si>
  <si>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</si>
  <si>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</si>
  <si>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</si>
  <si>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</si>
  <si>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</si>
  <si>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</si>
  <si>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</si>
  <si>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</si>
  <si>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</si>
  <si>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</si>
  <si>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</si>
  <si>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</si>
  <si>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</si>
  <si>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</si>
  <si>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</si>
  <si>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</si>
  <si>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</si>
  <si>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</si>
  <si>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</si>
  <si>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</si>
  <si>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</si>
  <si>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</si>
  <si>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</si>
  <si>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</si>
  <si>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</si>
  <si>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</si>
  <si>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</si>
  <si>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</si>
  <si>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</si>
  <si>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</si>
  <si>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</si>
  <si>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</si>
  <si>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</si>
  <si>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</si>
  <si>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</si>
  <si>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</si>
  <si>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</si>
  <si>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</si>
  <si>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</si>
  <si>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</si>
  <si>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</si>
  <si>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</si>
  <si>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</si>
  <si>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</si>
  <si>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</si>
  <si>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</si>
  <si>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</si>
  <si>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</si>
  <si>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</si>
  <si>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</si>
  <si>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</si>
  <si>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</si>
  <si>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</si>
  <si>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</si>
  <si>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</si>
  <si>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</si>
  <si>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</si>
  <si>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</si>
  <si>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</si>
  <si>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</si>
  <si>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</si>
  <si>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</si>
  <si>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</si>
  <si>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</si>
  <si>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</si>
  <si>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</si>
  <si>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</si>
  <si>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</si>
  <si>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</si>
  <si>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</si>
  <si>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</si>
  <si>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</si>
  <si>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</si>
  <si>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</si>
  <si>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</si>
  <si>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</si>
  <si>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</si>
  <si>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</si>
  <si>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</si>
  <si>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</si>
  <si>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</si>
  <si>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</si>
  <si>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</si>
  <si>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</si>
  <si>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</si>
  <si>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</si>
  <si>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</si>
  <si>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</si>
  <si>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</si>
  <si>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</si>
  <si>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</si>
  <si>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</si>
  <si>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</si>
  <si>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</si>
  <si>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</si>
  <si>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</si>
  <si>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</si>
  <si>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</si>
  <si>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</si>
  <si>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</si>
  <si>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</si>
  <si>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</si>
  <si>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</si>
  <si>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</si>
  <si>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</si>
  <si>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</si>
  <si>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</si>
  <si>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</si>
  <si>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</si>
  <si>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</si>
  <si>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</si>
  <si>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</si>
  <si>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</si>
  <si>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</si>
  <si>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</si>
  <si>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</si>
  <si>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</si>
  <si>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</si>
  <si>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</si>
  <si>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</si>
  <si>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</si>
  <si>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</si>
  <si>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</si>
  <si>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</si>
  <si>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</si>
  <si>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</si>
  <si>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</si>
  <si>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</si>
  <si>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</si>
  <si>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</si>
  <si>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</si>
  <si>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</si>
  <si>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</si>
  <si>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</si>
  <si>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</si>
  <si>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</si>
  <si>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</si>
  <si>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</si>
  <si>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</si>
  <si>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</si>
  <si>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</si>
  <si>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</si>
  <si>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</si>
  <si>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</si>
  <si>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</si>
  <si>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</si>
  <si>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</si>
  <si>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</si>
  <si>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</si>
  <si>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</si>
  <si>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</si>
  <si>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</si>
  <si>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</si>
  <si>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</si>
  <si>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</si>
  <si>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</si>
  <si>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</si>
  <si>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</si>
  <si>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</si>
  <si>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</si>
  <si>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</si>
  <si>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</si>
  <si>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</si>
  <si>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</si>
  <si>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</si>
  <si>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</si>
  <si>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</si>
  <si>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</si>
  <si>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</si>
  <si>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</si>
  <si>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</si>
  <si>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</si>
  <si>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</si>
  <si>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</si>
  <si>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</si>
  <si>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</si>
  <si>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</si>
  <si>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</si>
  <si>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</si>
  <si>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</si>
  <si>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</si>
  <si>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</si>
  <si>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</si>
  <si>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</si>
  <si>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</si>
  <si>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</si>
  <si>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</si>
  <si>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</si>
  <si>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</si>
  <si>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</si>
  <si>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</si>
  <si>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</si>
  <si>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</si>
  <si>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</si>
  <si>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</si>
  <si>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</si>
  <si>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</si>
  <si>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</si>
  <si>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</si>
  <si>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</si>
  <si>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</si>
  <si>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</si>
  <si>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</si>
  <si>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</si>
  <si>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</si>
  <si>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</si>
  <si>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</si>
  <si>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</si>
  <si>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</si>
  <si>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</si>
  <si>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</si>
  <si>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</si>
  <si>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</si>
  <si>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</si>
  <si>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</si>
  <si>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</si>
  <si>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</si>
  <si>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</si>
  <si>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</si>
  <si>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</si>
  <si>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</si>
  <si>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</si>
  <si>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</si>
  <si>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</si>
  <si>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</si>
  <si>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</si>
  <si>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</si>
  <si>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</si>
  <si>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</si>
  <si>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</si>
  <si>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</si>
  <si>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</si>
  <si>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</si>
  <si>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</si>
  <si>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</si>
  <si>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</si>
  <si>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</si>
  <si>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</si>
  <si>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</si>
  <si>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</si>
  <si>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</si>
  <si>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</si>
  <si>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</si>
  <si>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</si>
  <si>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</si>
  <si>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</si>
  <si>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</si>
  <si>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</si>
  <si>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</si>
  <si>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</si>
  <si>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</si>
  <si>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</si>
  <si>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</si>
  <si>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</si>
  <si>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</si>
  <si>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</si>
  <si>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</si>
  <si>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</si>
  <si>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</si>
  <si>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</si>
  <si>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</si>
  <si>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</si>
  <si>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</si>
  <si>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</si>
  <si>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</si>
  <si>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</si>
  <si>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</si>
  <si>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</si>
  <si>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</si>
  <si>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</si>
  <si>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</si>
  <si>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</si>
  <si>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</si>
  <si>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</si>
  <si>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</si>
  <si>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</si>
  <si>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</si>
  <si>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</si>
  <si>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</si>
  <si>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</si>
  <si>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</si>
  <si>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</si>
  <si>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</si>
  <si>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</si>
  <si>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</si>
  <si>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</si>
  <si>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</si>
  <si>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</si>
  <si>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</si>
  <si>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</si>
  <si>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</si>
  <si>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</si>
  <si>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</si>
  <si>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</si>
  <si>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</si>
  <si>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</si>
  <si>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</si>
  <si>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</si>
  <si>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</si>
  <si>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</si>
  <si>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</si>
  <si>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</si>
  <si>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</si>
  <si>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</si>
  <si>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</si>
  <si>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</si>
  <si>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</si>
  <si>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</si>
  <si>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</si>
  <si>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</si>
  <si>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</si>
  <si>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</si>
  <si>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</si>
  <si>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</si>
  <si>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</si>
  <si>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</si>
  <si>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</si>
  <si>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</si>
  <si>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</si>
  <si>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</si>
  <si>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</si>
  <si>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</si>
  <si>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</si>
  <si>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</si>
  <si>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</si>
  <si>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</si>
  <si>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</si>
  <si>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</si>
  <si>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</si>
  <si>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</si>
  <si>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</si>
  <si>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</si>
  <si>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</si>
  <si>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</si>
  <si>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</si>
  <si>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</si>
  <si>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</si>
  <si>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</si>
  <si>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</si>
  <si>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</si>
  <si>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</si>
  <si>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</si>
  <si>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</si>
  <si>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</si>
  <si>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</si>
  <si>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</si>
  <si>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</si>
  <si>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</si>
  <si>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</si>
  <si>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</si>
  <si>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</si>
  <si>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</si>
  <si>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</si>
  <si>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</si>
  <si>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</si>
  <si>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</si>
  <si>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</si>
  <si>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</si>
  <si>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</si>
  <si>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</si>
  <si>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</si>
  <si>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</si>
  <si>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</si>
  <si>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</si>
  <si>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</si>
  <si>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</si>
  <si>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</si>
  <si>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</si>
  <si>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</si>
  <si>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</si>
  <si>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</si>
  <si>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</si>
  <si>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</si>
  <si>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</si>
  <si>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</si>
  <si>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</si>
  <si>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</si>
  <si>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</si>
  <si>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</si>
  <si>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</si>
  <si>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</si>
  <si>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</si>
  <si>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</si>
  <si>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</si>
  <si>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</si>
  <si>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</si>
  <si>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</si>
  <si>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</si>
  <si>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</si>
  <si>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</si>
  <si>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</si>
  <si>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</si>
  <si>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</si>
  <si>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</si>
  <si>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</si>
  <si>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</si>
  <si>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</si>
  <si>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</si>
  <si>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</si>
  <si>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</si>
  <si>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</si>
  <si>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</si>
  <si>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</si>
  <si>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</si>
  <si>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</si>
  <si>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</si>
  <si>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</si>
  <si>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</si>
  <si>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</si>
  <si>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</si>
  <si>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</si>
  <si>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</si>
  <si>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</si>
  <si>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</si>
  <si>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</si>
  <si>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</si>
  <si>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</si>
  <si>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</si>
  <si>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</si>
  <si>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</si>
  <si>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</si>
  <si>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</si>
  <si>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</si>
  <si>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</si>
  <si>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</si>
  <si>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</si>
  <si>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</si>
  <si>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</si>
  <si>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</si>
  <si>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</si>
  <si>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</si>
  <si>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</si>
  <si>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</si>
  <si>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</si>
  <si>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</si>
  <si>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</si>
  <si>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</si>
  <si>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</si>
  <si>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</si>
  <si>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</si>
  <si>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</si>
  <si>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</si>
  <si>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</si>
  <si>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</si>
  <si>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</si>
  <si>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</si>
  <si>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</si>
  <si>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</si>
  <si>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</si>
  <si>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</si>
  <si>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</si>
  <si>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</si>
  <si>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</si>
  <si>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</si>
  <si>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</si>
  <si>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</si>
  <si>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</si>
  <si>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</si>
  <si>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</si>
  <si>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</si>
  <si>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</si>
  <si>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</si>
  <si>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</si>
  <si>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</si>
  <si>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</si>
  <si>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</si>
  <si>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</si>
  <si>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</si>
  <si>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</si>
  <si>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</si>
  <si>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</si>
  <si>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</si>
  <si>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</si>
  <si>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</si>
  <si>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</si>
  <si>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</si>
  <si>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</si>
  <si>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</si>
  <si>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</si>
  <si>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</si>
  <si>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</si>
  <si>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</si>
  <si>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</si>
  <si>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</si>
  <si>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</si>
  <si>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</si>
  <si>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</si>
  <si>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</si>
  <si>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</si>
  <si>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</si>
  <si>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</si>
  <si>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</si>
  <si>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</si>
  <si>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</si>
  <si>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</si>
  <si>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</si>
  <si>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</si>
  <si>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</si>
  <si>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</si>
  <si>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</si>
  <si>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</si>
  <si>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</si>
  <si>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</si>
  <si>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</si>
  <si>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</si>
  <si>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</si>
  <si>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</si>
  <si>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</si>
  <si>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</si>
  <si>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</si>
  <si>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</si>
  <si>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</si>
  <si>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</si>
  <si>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</si>
  <si>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</si>
  <si>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</si>
  <si>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</si>
  <si>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</si>
  <si>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</si>
  <si>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</si>
  <si>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</si>
  <si>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</si>
  <si>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</si>
  <si>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</si>
  <si>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</si>
  <si>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</si>
  <si>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</si>
  <si>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</si>
  <si>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</si>
  <si>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</si>
  <si>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</si>
  <si>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</si>
  <si>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</si>
  <si>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</si>
  <si>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</si>
  <si>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</si>
  <si>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</si>
  <si>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</si>
  <si>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</si>
  <si>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</si>
  <si>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</si>
  <si>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</si>
  <si>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</si>
  <si>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</si>
  <si>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</si>
  <si>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</si>
  <si>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</si>
  <si>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</si>
  <si>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</si>
  <si>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</si>
  <si>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</si>
  <si>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</si>
  <si>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</si>
  <si>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</si>
  <si>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</si>
  <si>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</si>
  <si>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</si>
  <si>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</si>
  <si>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</si>
  <si>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</si>
  <si>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</si>
  <si>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</si>
  <si>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</si>
  <si>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</si>
  <si>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</si>
  <si>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</si>
  <si>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</si>
  <si>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</si>
  <si>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</si>
  <si>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</si>
  <si>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</si>
  <si>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</si>
  <si>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</si>
  <si>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</si>
  <si>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</si>
  <si>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</si>
  <si>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</si>
  <si>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</si>
  <si>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</si>
  <si>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</si>
  <si>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</si>
  <si>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</si>
  <si>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</si>
  <si>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</si>
  <si>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</si>
  <si>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</si>
  <si>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</si>
  <si>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</si>
  <si>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</si>
  <si>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</si>
  <si>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</si>
  <si>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</si>
  <si>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</si>
  <si>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</si>
  <si>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</si>
  <si>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</si>
  <si>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</si>
  <si>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</si>
  <si>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</si>
  <si>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</si>
  <si>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</si>
  <si>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</si>
  <si>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</si>
  <si>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</si>
  <si>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</si>
  <si>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</si>
  <si>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</si>
  <si>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</si>
  <si>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</si>
  <si>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</si>
  <si>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</si>
  <si>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</si>
  <si>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</si>
  <si>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</si>
  <si>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</si>
  <si>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</si>
  <si>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</si>
  <si>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</si>
  <si>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</si>
  <si>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</si>
  <si>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</si>
  <si>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</si>
  <si>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</si>
  <si>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</si>
  <si>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</si>
  <si>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</si>
  <si>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</si>
  <si>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</si>
  <si>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</si>
  <si>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</si>
  <si>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</si>
  <si>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</si>
  <si>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</si>
  <si>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</si>
  <si>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</si>
  <si>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</si>
  <si>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</si>
  <si>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</si>
  <si>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</si>
  <si>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</si>
  <si>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</si>
  <si>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</si>
  <si>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</si>
  <si>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</si>
  <si>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</si>
  <si>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</si>
  <si>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</si>
  <si>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</si>
  <si>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</si>
  <si>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</si>
  <si>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</si>
  <si>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</si>
  <si>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</si>
  <si>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</si>
  <si>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</si>
  <si>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</si>
  <si>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</si>
  <si>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</si>
  <si>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</si>
  <si>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</si>
  <si>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</si>
  <si>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</si>
  <si>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</si>
  <si>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</si>
  <si>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</si>
  <si>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</si>
  <si>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</si>
  <si>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</si>
  <si>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</si>
  <si>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</si>
  <si>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</si>
  <si>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</si>
  <si>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</si>
  <si>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</si>
  <si>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</si>
  <si>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</si>
  <si>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</si>
  <si>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</si>
  <si>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</si>
  <si>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</si>
  <si>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</si>
  <si>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</si>
  <si>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</si>
  <si>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</si>
  <si>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</si>
  <si>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</si>
  <si>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</si>
  <si>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</si>
  <si>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</si>
  <si>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</si>
  <si>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</si>
  <si>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</si>
  <si>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</si>
  <si>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</si>
  <si>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</si>
  <si>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</si>
  <si>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</si>
  <si>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</si>
  <si>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</si>
  <si>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</si>
  <si>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</si>
  <si>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</si>
  <si>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</si>
  <si>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</si>
  <si>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</si>
  <si>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</si>
  <si>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</si>
  <si>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</si>
  <si>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</si>
  <si>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</si>
  <si>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</si>
  <si>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</si>
  <si>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</si>
  <si>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</si>
  <si>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</si>
  <si>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</si>
  <si>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</si>
  <si>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</si>
  <si>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</si>
  <si>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</si>
  <si>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</si>
  <si>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</si>
  <si>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</si>
  <si>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</si>
  <si>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</si>
  <si>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</si>
  <si>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</si>
  <si>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</si>
  <si>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</si>
  <si>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</si>
  <si>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</si>
  <si>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</si>
  <si>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</si>
  <si>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</si>
  <si>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</si>
  <si>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</si>
  <si>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</si>
  <si>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</si>
  <si>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</si>
  <si>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</si>
  <si>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</si>
  <si>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</si>
  <si>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</si>
  <si>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</si>
  <si>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</si>
  <si>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</si>
  <si>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</si>
  <si>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</si>
  <si>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</si>
  <si>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</si>
  <si>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</si>
  <si>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</si>
  <si>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</si>
  <si>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</si>
  <si>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</si>
  <si>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</si>
  <si>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</si>
  <si>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</si>
  <si>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</si>
  <si>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</si>
  <si>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</si>
  <si>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</si>
  <si>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</si>
  <si>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</si>
  <si>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</si>
  <si>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</si>
  <si>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</si>
  <si>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</si>
  <si>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</si>
  <si>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</si>
  <si>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</si>
  <si>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</si>
  <si>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</si>
  <si>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</si>
  <si>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</si>
  <si>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</si>
  <si>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</si>
  <si>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</si>
  <si>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</si>
  <si>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</si>
  <si>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</si>
  <si>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</si>
  <si>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</si>
  <si>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</si>
  <si>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</si>
  <si>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</si>
  <si>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</si>
  <si>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</si>
  <si>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</si>
  <si>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</si>
  <si>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</si>
  <si>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</si>
  <si>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</si>
  <si>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</si>
  <si>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</si>
  <si>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</si>
  <si>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</si>
  <si>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</si>
  <si>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</si>
  <si>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</si>
  <si>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</si>
  <si>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</si>
  <si>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</si>
  <si>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</si>
  <si>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</si>
  <si>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</si>
  <si>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</si>
  <si>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</si>
  <si>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</si>
  <si>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</si>
  <si>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</si>
  <si>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</si>
  <si>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</si>
  <si>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</si>
  <si>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</si>
  <si>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</si>
  <si>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</si>
  <si>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</si>
  <si>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</si>
  <si>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</si>
  <si>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</si>
  <si>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</si>
  <si>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</si>
  <si>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</si>
  <si>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</si>
  <si>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</si>
  <si>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</si>
  <si>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</si>
  <si>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</si>
  <si>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</si>
  <si>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</si>
  <si>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</si>
  <si>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</si>
  <si>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</si>
  <si>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</si>
  <si>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</si>
  <si>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</si>
  <si>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</si>
  <si>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</si>
  <si>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</si>
  <si>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</si>
  <si>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</si>
  <si>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</si>
  <si>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</si>
  <si>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</si>
  <si>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</si>
  <si>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</si>
  <si>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</si>
  <si>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</si>
  <si>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</si>
  <si>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</si>
  <si>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</si>
  <si>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</si>
  <si>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</si>
  <si>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</si>
  <si>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</si>
  <si>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</si>
  <si>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</si>
  <si>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</si>
  <si>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</si>
  <si>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</si>
  <si>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</si>
  <si>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</si>
  <si>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</si>
  <si>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</si>
  <si>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</si>
  <si>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</si>
  <si>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</si>
  <si>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</si>
  <si>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</si>
  <si>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</si>
  <si>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</si>
  <si>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</si>
  <si>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</si>
  <si>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</si>
  <si>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</si>
  <si>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</si>
  <si>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</si>
  <si>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</si>
  <si>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</si>
  <si>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</si>
  <si>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</si>
  <si>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</si>
  <si>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</si>
  <si>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</si>
  <si>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</si>
  <si>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</si>
  <si>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</si>
  <si>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</si>
  <si>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</si>
  <si>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</si>
  <si>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</si>
  <si>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</si>
  <si>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</si>
  <si>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</si>
  <si>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</si>
  <si>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</si>
  <si>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</si>
  <si>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</si>
  <si>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</si>
  <si>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</si>
  <si>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</si>
  <si>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</si>
  <si>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</si>
  <si>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</si>
  <si>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</si>
  <si>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</si>
  <si>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</si>
  <si>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</si>
  <si>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</si>
  <si>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</si>
  <si>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</si>
  <si>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</si>
  <si>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</si>
  <si>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</si>
  <si>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</si>
  <si>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</si>
  <si>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</si>
  <si>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</si>
  <si>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</si>
  <si>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</si>
  <si>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</si>
  <si>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</si>
  <si>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</si>
  <si>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</si>
  <si>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</si>
  <si>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</si>
  <si>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</si>
  <si>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</si>
  <si>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</si>
  <si>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</si>
  <si>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</si>
  <si>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</si>
  <si>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</si>
  <si>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</si>
  <si>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</si>
  <si>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</si>
  <si>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</si>
  <si>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</si>
  <si>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</si>
  <si>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</si>
  <si>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</si>
  <si>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</si>
  <si>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</si>
  <si>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</si>
  <si>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</si>
  <si>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</si>
  <si>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</si>
  <si>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</si>
  <si>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</si>
  <si>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</si>
  <si>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</si>
  <si>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</si>
  <si>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</si>
  <si>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</si>
  <si>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</si>
  <si>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</si>
  <si>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</si>
  <si>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</si>
  <si>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</si>
  <si>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</si>
  <si>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</si>
  <si>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</si>
  <si>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</si>
  <si>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</si>
  <si>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</si>
  <si>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</si>
  <si>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</si>
  <si>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</si>
  <si>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</si>
  <si>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</si>
  <si>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</si>
  <si>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</si>
  <si>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</si>
  <si>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</si>
  <si>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</si>
  <si>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</si>
  <si>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</si>
  <si>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</si>
  <si>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</si>
  <si>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</si>
  <si>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</si>
  <si>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</si>
  <si>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</si>
  <si>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</si>
  <si>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</si>
  <si>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</si>
  <si>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</si>
  <si>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</si>
  <si>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</si>
  <si>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</si>
  <si>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</si>
  <si>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</si>
  <si>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</si>
  <si>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</si>
  <si>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</si>
  <si>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</si>
  <si>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</si>
  <si>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</si>
  <si>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</si>
  <si>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</si>
  <si>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</si>
  <si>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</si>
  <si>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</si>
  <si>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</si>
  <si>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</si>
  <si>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</si>
  <si>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</si>
  <si>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</si>
  <si>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</si>
  <si>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</si>
  <si>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</si>
  <si>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</si>
  <si>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</si>
  <si>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</si>
  <si>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</si>
  <si>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</si>
  <si>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</si>
  <si>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</si>
  <si>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</si>
  <si>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</si>
  <si>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</si>
  <si>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</si>
  <si>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</si>
  <si>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</si>
  <si>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</si>
  <si>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</si>
  <si>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</si>
  <si>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</si>
  <si>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</si>
  <si>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</si>
  <si>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</si>
  <si>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</si>
  <si>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</si>
  <si>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</si>
  <si>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</si>
  <si>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</si>
  <si>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</si>
  <si>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</si>
  <si>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</si>
  <si>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</si>
  <si>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</si>
  <si>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</si>
  <si>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</si>
  <si>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</si>
  <si>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</si>
  <si>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</si>
  <si>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</si>
  <si>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</si>
  <si>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</si>
  <si>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</si>
  <si>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</si>
  <si>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</si>
  <si>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</si>
  <si>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</si>
  <si>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</si>
  <si>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</si>
  <si>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</si>
  <si>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</si>
  <si>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</si>
  <si>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</si>
  <si>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</si>
  <si>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</si>
  <si>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</si>
  <si>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</si>
  <si>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</si>
  <si>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</si>
  <si>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</si>
  <si>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</si>
  <si>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</si>
  <si>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</si>
  <si>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</si>
  <si>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</si>
  <si>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</si>
  <si>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</si>
  <si>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</si>
  <si>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</si>
  <si>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</si>
  <si>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</si>
  <si>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</si>
  <si>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</si>
  <si>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</si>
  <si>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</si>
  <si>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</si>
  <si>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</si>
  <si>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</si>
  <si>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</si>
  <si>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</si>
  <si>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</si>
  <si>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</si>
  <si>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</si>
  <si>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</si>
  <si>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</si>
  <si>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</si>
  <si>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</si>
  <si>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</si>
  <si>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</si>
  <si>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</si>
  <si>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</si>
  <si>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</si>
  <si>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</si>
  <si>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</si>
  <si>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</si>
  <si>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</si>
  <si>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</si>
  <si>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</si>
  <si>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</si>
  <si>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</si>
  <si>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</si>
  <si>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</si>
  <si>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</si>
  <si>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</si>
  <si>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</si>
  <si>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</si>
  <si>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</si>
  <si>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</si>
  <si>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</si>
  <si>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</si>
  <si>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</si>
  <si>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</si>
  <si>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</si>
  <si>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</si>
  <si>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</si>
  <si>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</si>
  <si>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</si>
  <si>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</si>
  <si>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</si>
  <si>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</si>
  <si>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</si>
  <si>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</si>
  <si>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</si>
  <si>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</si>
  <si>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</si>
  <si>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</si>
  <si>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</si>
  <si>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</si>
  <si>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</si>
  <si>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</si>
  <si>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</si>
  <si>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</si>
  <si>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</si>
  <si>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</si>
  <si>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</si>
  <si>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</si>
  <si>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</si>
  <si>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</si>
  <si>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</si>
  <si>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</si>
  <si>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</si>
  <si>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</si>
  <si>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</si>
  <si>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</si>
  <si>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</si>
  <si>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</si>
  <si>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</si>
  <si>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</si>
  <si>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</si>
  <si>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</si>
  <si>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</si>
  <si>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</si>
  <si>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</si>
  <si>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</si>
  <si>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</si>
  <si>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</si>
  <si>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</si>
  <si>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</si>
  <si>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</si>
  <si>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</si>
  <si>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</si>
  <si>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</si>
  <si>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</si>
  <si>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</si>
  <si>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</si>
  <si>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</si>
  <si>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</si>
  <si>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</si>
  <si>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</si>
  <si>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</si>
  <si>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</si>
  <si>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</si>
  <si>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</si>
  <si>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</si>
  <si>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</si>
  <si>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</si>
  <si>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</si>
  <si>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</si>
  <si>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</si>
  <si>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</si>
  <si>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</si>
  <si>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</si>
  <si>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</si>
  <si>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</si>
  <si>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</si>
  <si>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</si>
  <si>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</si>
  <si>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</si>
  <si>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</si>
  <si>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</si>
  <si>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</si>
  <si>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</si>
  <si>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</si>
  <si>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</si>
  <si>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</si>
  <si>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</si>
  <si>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</si>
  <si>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</si>
  <si>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</si>
  <si>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</si>
  <si>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</si>
  <si>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</si>
  <si>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</si>
  <si>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</si>
  <si>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</si>
  <si>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</si>
  <si>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</si>
  <si>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</si>
  <si>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</si>
  <si>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</si>
  <si>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</si>
  <si>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</si>
  <si>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</si>
  <si>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</si>
  <si>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</si>
  <si>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</si>
  <si>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</si>
  <si>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</si>
  <si>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</si>
  <si>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</si>
  <si>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</si>
  <si>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</si>
  <si>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</si>
  <si>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</si>
  <si>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</si>
  <si>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</si>
  <si>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</si>
  <si>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</si>
  <si>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</si>
  <si>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</si>
  <si>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</si>
  <si>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</si>
  <si>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</si>
  <si>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</si>
  <si>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</si>
  <si>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</si>
  <si>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</si>
  <si>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</si>
  <si>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</si>
  <si>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</si>
  <si>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</si>
  <si>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</si>
  <si>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</si>
  <si>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</si>
  <si>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</si>
  <si>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</si>
  <si>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</si>
  <si>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</si>
  <si>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</si>
  <si>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</si>
  <si>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</si>
  <si>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</si>
  <si>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</si>
  <si>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</si>
  <si>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</si>
  <si>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</si>
  <si>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</si>
  <si>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</si>
  <si>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</si>
  <si>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</si>
  <si>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</si>
  <si>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</si>
  <si>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</si>
  <si>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</si>
  <si>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</si>
  <si>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</si>
  <si>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</si>
  <si>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</si>
  <si>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</si>
  <si>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</si>
  <si>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</si>
  <si>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</si>
  <si>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</si>
  <si>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</si>
  <si>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</si>
  <si>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</si>
  <si>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</si>
  <si>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</si>
  <si>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</si>
  <si>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</si>
  <si>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</si>
  <si>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</si>
  <si>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</si>
  <si>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</si>
  <si>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</si>
  <si>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</si>
  <si>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</si>
  <si>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</si>
  <si>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</si>
  <si>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</si>
  <si>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</si>
  <si>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</si>
  <si>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</si>
  <si>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</si>
  <si>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</si>
  <si>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</si>
  <si>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</si>
  <si>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</si>
  <si>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</si>
  <si>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</si>
  <si>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</si>
  <si>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</si>
  <si>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</si>
  <si>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</si>
  <si>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</si>
  <si>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</si>
  <si>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</si>
  <si>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</si>
  <si>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</si>
  <si>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</si>
  <si>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</si>
  <si>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</si>
  <si>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</si>
  <si>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</si>
  <si>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</si>
  <si>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</si>
  <si>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</si>
  <si>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</si>
  <si>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</si>
  <si>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</si>
  <si>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</si>
  <si>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</si>
  <si>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</si>
  <si>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</si>
  <si>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</si>
  <si>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</si>
  <si>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</si>
  <si>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</si>
  <si>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</si>
  <si>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</si>
  <si>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</si>
  <si>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</si>
  <si>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</si>
  <si>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</si>
  <si>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</si>
  <si>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</si>
  <si>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</si>
  <si>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</si>
  <si>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</si>
  <si>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</si>
  <si>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</si>
  <si>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</si>
  <si>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</si>
  <si>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</si>
  <si>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</si>
  <si>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</si>
  <si>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</si>
  <si>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</si>
  <si>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</si>
  <si>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</si>
  <si>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</si>
  <si>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</si>
  <si>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</si>
  <si>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</si>
  <si>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</si>
  <si>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</si>
  <si>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</si>
  <si>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</si>
  <si>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</si>
  <si>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</si>
  <si>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</si>
  <si>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</si>
  <si>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</si>
  <si>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</si>
  <si>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</si>
  <si>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</si>
  <si>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</si>
  <si>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</si>
  <si>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</si>
  <si>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</si>
  <si>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</si>
  <si>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</si>
  <si>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</si>
  <si>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</si>
  <si>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</si>
  <si>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</si>
  <si>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</si>
  <si>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</si>
  <si>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</si>
  <si>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</si>
  <si>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</si>
  <si>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</si>
  <si>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</si>
  <si>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</si>
  <si>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</si>
  <si>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</si>
  <si>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</si>
  <si>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</si>
  <si>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</si>
  <si>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</si>
  <si>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</si>
  <si>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</si>
  <si>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</si>
  <si>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</si>
  <si>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</si>
  <si>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</si>
  <si>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</si>
  <si>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</si>
  <si>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</si>
  <si>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</si>
  <si>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</si>
  <si>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</si>
  <si>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</si>
  <si>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</si>
  <si>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</si>
  <si>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</si>
  <si>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</si>
  <si>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</si>
  <si>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</si>
  <si>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</si>
  <si>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</si>
  <si>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</si>
  <si>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</si>
  <si>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</si>
  <si>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</si>
  <si>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</si>
  <si>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</si>
  <si>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</si>
  <si>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</si>
  <si>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</si>
  <si>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</si>
  <si>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</si>
  <si>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</si>
  <si>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</si>
  <si>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</si>
  <si>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</si>
  <si>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</si>
  <si>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</si>
  <si>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</si>
  <si>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</si>
  <si>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</si>
  <si>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</si>
  <si>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</si>
  <si>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</si>
  <si>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</si>
  <si>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</si>
  <si>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</si>
  <si>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</si>
  <si>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</si>
  <si>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</si>
  <si>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</si>
  <si>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</si>
  <si>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</si>
  <si>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</si>
  <si>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</si>
  <si>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</si>
  <si>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</si>
  <si>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</si>
  <si>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</si>
  <si>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</si>
  <si>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</si>
  <si>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</si>
  <si>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</si>
  <si>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</si>
  <si>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</si>
  <si>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</si>
  <si>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</si>
  <si>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</si>
  <si>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</si>
  <si>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</si>
  <si>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</si>
  <si>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</si>
  <si>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</si>
  <si>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</si>
  <si>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</si>
  <si>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</si>
  <si>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</si>
  <si>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</si>
  <si>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</si>
  <si>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</si>
  <si>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</si>
  <si>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</si>
  <si>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</si>
  <si>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</si>
  <si>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</si>
  <si>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</si>
  <si>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</si>
  <si>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</si>
  <si>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</si>
  <si>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</si>
  <si>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</si>
  <si>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</si>
  <si>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</si>
  <si>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</si>
  <si>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</si>
  <si>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</si>
  <si>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</si>
  <si>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</si>
  <si>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</si>
  <si>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</si>
  <si>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</si>
  <si>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</si>
  <si>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</si>
  <si>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</si>
  <si>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</si>
  <si>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</si>
  <si>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</si>
  <si>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</si>
  <si>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</si>
  <si>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</si>
  <si>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</si>
  <si>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</si>
  <si>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</si>
  <si>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</si>
  <si>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</si>
  <si>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</si>
  <si>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</si>
  <si>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</si>
  <si>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</si>
  <si>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</si>
  <si>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</si>
  <si>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</si>
  <si>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</si>
  <si>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</si>
  <si>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</si>
  <si>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</si>
  <si>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</si>
  <si>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</si>
  <si>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</si>
  <si>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</si>
  <si>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</si>
  <si>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</si>
  <si>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</si>
  <si>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</si>
  <si>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</si>
  <si>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</si>
  <si>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</si>
  <si>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</si>
  <si>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</si>
  <si>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</si>
  <si>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</si>
  <si>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</si>
  <si>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</si>
  <si>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</si>
  <si>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</si>
  <si>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</si>
  <si>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</si>
  <si>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</si>
  <si>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</si>
  <si>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</si>
  <si>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</si>
  <si>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</si>
  <si>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</si>
  <si>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</si>
  <si>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</si>
  <si>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</si>
  <si>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</si>
  <si>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</si>
  <si>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</si>
  <si>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</si>
  <si>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</si>
  <si>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</si>
  <si>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</si>
  <si>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</si>
  <si>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</si>
  <si>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</si>
  <si>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</si>
  <si>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</si>
  <si>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</si>
  <si>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</si>
  <si>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</si>
  <si>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</si>
  <si>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</si>
  <si>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</si>
  <si>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</si>
  <si>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</si>
  <si>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</si>
  <si>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</si>
  <si>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</si>
  <si>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</si>
  <si>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</si>
  <si>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</si>
  <si>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</si>
  <si>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</si>
  <si>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</si>
  <si>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</si>
  <si>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</si>
  <si>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</si>
  <si>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</si>
  <si>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</si>
  <si>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</si>
  <si>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</si>
  <si>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</si>
  <si>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</si>
  <si>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</si>
  <si>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</si>
  <si>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</si>
  <si>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</si>
  <si>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</si>
  <si>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</si>
  <si>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</si>
  <si>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</si>
  <si>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</si>
  <si>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</si>
  <si>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</si>
  <si>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</si>
  <si>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</si>
  <si>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</si>
  <si>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</si>
  <si>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</si>
  <si>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</si>
  <si>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</si>
  <si>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</si>
  <si>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</si>
  <si>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</si>
  <si>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</si>
  <si>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</si>
  <si>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</si>
  <si>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</si>
  <si>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</si>
  <si>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</si>
  <si>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</si>
  <si>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</si>
  <si>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</si>
  <si>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</si>
  <si>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</si>
  <si>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</si>
  <si>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</si>
  <si>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</si>
  <si>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</si>
  <si>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</si>
  <si>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</si>
  <si>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</si>
  <si>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</si>
  <si>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</si>
  <si>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</si>
  <si>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</si>
  <si>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</si>
  <si>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</si>
  <si>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</si>
  <si>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</si>
  <si>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</si>
  <si>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</si>
  <si>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</si>
  <si>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</si>
  <si>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</si>
  <si>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</si>
  <si>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</si>
  <si>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</si>
  <si>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</si>
  <si>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</si>
  <si>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</si>
  <si>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</si>
  <si>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</si>
  <si>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</si>
  <si>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</si>
  <si>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</si>
  <si>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</si>
  <si>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</si>
  <si>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</si>
  <si>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</si>
  <si>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</si>
  <si>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</si>
  <si>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</si>
  <si>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</si>
  <si>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</si>
  <si>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</si>
  <si>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</si>
  <si>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</si>
  <si>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</si>
  <si>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</si>
  <si>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</si>
  <si>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</si>
  <si>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</si>
  <si>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</si>
  <si>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</si>
  <si>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</si>
  <si>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</si>
  <si>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</si>
  <si>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</si>
  <si>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</si>
  <si>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</si>
  <si>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</si>
  <si>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</si>
  <si>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</si>
  <si>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</si>
  <si>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</si>
  <si>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</si>
  <si>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</si>
  <si>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</si>
  <si>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</si>
  <si>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</si>
  <si>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</si>
  <si>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</si>
  <si>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</si>
  <si>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</si>
  <si>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</si>
  <si>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</si>
  <si>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</si>
  <si>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</si>
  <si>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</si>
  <si>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</si>
  <si>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</si>
  <si>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</si>
  <si>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</si>
  <si>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</si>
  <si>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</si>
  <si>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</si>
  <si>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</si>
  <si>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</si>
  <si>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</si>
  <si>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</si>
  <si>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</si>
  <si>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</si>
  <si>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</si>
  <si>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</si>
  <si>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</si>
  <si>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</si>
  <si>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</si>
  <si>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</si>
  <si>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</si>
  <si>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</si>
  <si>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</si>
  <si>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</si>
  <si>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</si>
  <si>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</si>
  <si>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</si>
  <si>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</si>
  <si>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</si>
  <si>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</si>
  <si>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</si>
  <si>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</si>
  <si>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</si>
  <si>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</si>
  <si>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</si>
  <si>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</si>
  <si>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</si>
  <si>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</si>
  <si>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</si>
  <si>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</si>
  <si>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</si>
  <si>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</si>
  <si>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</si>
  <si>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</si>
  <si>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</si>
  <si>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</si>
  <si>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</si>
  <si>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</si>
  <si>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</si>
  <si>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</si>
  <si>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</si>
  <si>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</si>
  <si>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</si>
  <si>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</si>
  <si>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</si>
  <si>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</si>
  <si>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</si>
  <si>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</si>
  <si>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</si>
  <si>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</si>
  <si>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</si>
  <si>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</si>
  <si>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</si>
  <si>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</si>
  <si>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</si>
  <si>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</si>
  <si>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</si>
  <si>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</si>
  <si>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</si>
  <si>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</si>
  <si>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</si>
  <si>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</si>
  <si>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</si>
  <si>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</si>
  <si>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</si>
  <si>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</si>
  <si>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</si>
  <si>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</si>
  <si>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</si>
  <si>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</si>
  <si>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</si>
  <si>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</si>
  <si>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</si>
  <si>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</si>
  <si>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</si>
  <si>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</si>
  <si>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</si>
  <si>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</si>
  <si>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</si>
  <si>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</si>
  <si>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</si>
  <si>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</si>
  <si>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</si>
  <si>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</si>
  <si>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</si>
  <si>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</si>
  <si>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</si>
  <si>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</si>
  <si>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</si>
  <si>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</si>
  <si>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</si>
  <si>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</si>
  <si>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</si>
  <si>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</si>
  <si>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</si>
  <si>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</si>
  <si>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</si>
  <si>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</si>
  <si>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</si>
  <si>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</si>
  <si>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</si>
  <si>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</si>
  <si>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</si>
  <si>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</si>
  <si>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</si>
  <si>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</si>
  <si>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</si>
  <si>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</si>
  <si>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</si>
  <si>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</si>
  <si>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</si>
  <si>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</si>
  <si>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</si>
  <si>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</si>
  <si>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</si>
  <si>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</si>
  <si>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</si>
  <si>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</si>
  <si>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</si>
  <si>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</si>
  <si>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</si>
  <si>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</si>
  <si>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</si>
  <si>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</si>
  <si>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</si>
  <si>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</si>
  <si>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</si>
  <si>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</si>
  <si>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</si>
  <si>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</si>
  <si>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</si>
  <si>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</si>
  <si>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</si>
  <si>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</si>
  <si>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</si>
  <si>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</si>
  <si>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</si>
  <si>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</si>
  <si>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</si>
  <si>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</si>
  <si>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</si>
  <si>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</si>
  <si>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</si>
  <si>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</si>
  <si>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</si>
  <si>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</si>
  <si>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</si>
  <si>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</si>
  <si>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</si>
  <si>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</si>
  <si>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</si>
  <si>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</si>
  <si>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</si>
  <si>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</si>
  <si>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</si>
  <si>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</si>
  <si>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</si>
  <si>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</si>
  <si>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</si>
  <si>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</si>
  <si>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</si>
  <si>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</si>
  <si>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</si>
  <si>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</si>
  <si>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</si>
  <si>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</si>
  <si>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</si>
  <si>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</si>
  <si>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</si>
  <si>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</si>
  <si>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</si>
  <si>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</si>
  <si>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</si>
  <si>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</si>
  <si>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</si>
  <si>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</si>
  <si>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</si>
  <si>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</si>
  <si>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</si>
  <si>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</si>
  <si>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</si>
  <si>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</si>
  <si>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</si>
  <si>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</si>
  <si>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</si>
  <si>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</si>
  <si>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</si>
  <si>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</si>
  <si>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</si>
  <si>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</si>
  <si>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</si>
  <si>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</si>
  <si>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</si>
  <si>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</si>
  <si>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</si>
  <si>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</si>
  <si>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</si>
  <si>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</si>
  <si>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</si>
  <si>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</si>
  <si>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</si>
  <si>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</si>
  <si>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</si>
  <si>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</si>
  <si>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</si>
  <si>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</si>
  <si>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</si>
  <si>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</si>
  <si>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</si>
  <si>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</si>
  <si>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</si>
  <si>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</si>
  <si>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</si>
  <si>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</si>
  <si>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</si>
  <si>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</si>
  <si>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</si>
  <si>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</si>
  <si>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</si>
  <si>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</si>
  <si>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</si>
  <si>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</si>
  <si>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</si>
  <si>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</si>
  <si>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</si>
  <si>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</si>
  <si>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</si>
  <si>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</si>
  <si>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</si>
  <si>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</si>
  <si>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</si>
  <si>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</si>
  <si>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</si>
  <si>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</si>
  <si>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</si>
  <si>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</si>
  <si>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</si>
  <si>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</si>
  <si>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</si>
  <si>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</si>
  <si>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</si>
  <si>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</si>
  <si>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</si>
  <si>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</si>
  <si>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</si>
  <si>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</si>
  <si>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</si>
  <si>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</si>
  <si>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</si>
  <si>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</si>
  <si>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</si>
  <si>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</si>
  <si>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</si>
  <si>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</si>
  <si>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</si>
  <si>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</si>
  <si>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</si>
  <si>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</si>
  <si>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</si>
  <si>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</si>
  <si>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</si>
  <si>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</si>
  <si>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</si>
  <si>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</si>
  <si>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</si>
  <si>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</si>
  <si>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</si>
  <si>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</si>
  <si>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</si>
  <si>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</si>
  <si>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</si>
  <si>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</si>
  <si>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</si>
  <si>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</si>
  <si>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</si>
  <si>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</si>
  <si>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</si>
  <si>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</si>
  <si>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</si>
  <si>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</si>
  <si>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</si>
  <si>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</si>
  <si>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</si>
  <si>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</si>
  <si>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</si>
  <si>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</si>
  <si>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</si>
  <si>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</si>
  <si>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</si>
  <si>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</si>
  <si>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</si>
  <si>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</si>
  <si>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</si>
  <si>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</si>
  <si>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</si>
  <si>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</si>
  <si>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</si>
  <si>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</si>
  <si>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</si>
  <si>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</si>
  <si>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</si>
  <si>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</si>
  <si>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</si>
  <si>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</si>
  <si>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</si>
  <si>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</si>
  <si>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</si>
  <si>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</si>
  <si>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</si>
  <si>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</si>
  <si>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</si>
  <si>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</si>
  <si>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</si>
  <si>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</si>
  <si>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</si>
  <si>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</si>
  <si>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</si>
  <si>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</si>
  <si>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</si>
  <si>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</si>
  <si>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</si>
  <si>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</si>
  <si>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</si>
  <si>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</si>
  <si>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</si>
  <si>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</si>
  <si>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</si>
  <si>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</si>
  <si>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</si>
  <si>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</si>
  <si>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</si>
  <si>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</si>
  <si>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</si>
  <si>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</si>
  <si>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</si>
  <si>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</si>
  <si>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</si>
  <si>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</si>
  <si>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</si>
  <si>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</si>
  <si>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</si>
  <si>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</si>
  <si>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</si>
  <si>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</si>
  <si>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</si>
  <si>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</si>
  <si>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</si>
  <si>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</si>
  <si>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</si>
  <si>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</si>
  <si>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</si>
  <si>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</si>
  <si>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</si>
  <si>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</si>
  <si>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</si>
  <si>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</si>
  <si>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</si>
  <si>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</si>
  <si>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</si>
  <si>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</si>
  <si>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</si>
  <si>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</si>
  <si>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</si>
  <si>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</si>
  <si>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</si>
  <si>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</si>
  <si>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</si>
  <si>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</si>
  <si>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</si>
  <si>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</si>
  <si>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</si>
  <si>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</si>
  <si>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</si>
  <si>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</si>
  <si>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</si>
  <si>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</si>
  <si>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</si>
  <si>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</si>
  <si>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</si>
  <si>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</si>
  <si>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</si>
  <si>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</si>
  <si>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</si>
  <si>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</si>
  <si>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</si>
  <si>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</si>
  <si>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</si>
  <si>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</si>
  <si>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</si>
  <si>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</si>
  <si>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</si>
  <si>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</si>
  <si>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</si>
  <si>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</si>
  <si>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</si>
  <si>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</si>
  <si>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</si>
  <si>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</si>
  <si>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</si>
  <si>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</si>
  <si>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</si>
  <si>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</si>
  <si>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</si>
  <si>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</si>
  <si>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</si>
  <si>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</si>
  <si>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</si>
  <si>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</si>
  <si>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</si>
  <si>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</si>
  <si>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</si>
  <si>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</si>
  <si>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</si>
  <si>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</si>
  <si>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</si>
  <si>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</si>
  <si>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</si>
  <si>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</si>
  <si>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</si>
  <si>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</si>
  <si>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</si>
  <si>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</si>
  <si>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</si>
  <si>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</si>
  <si>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</si>
  <si>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</si>
  <si>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</si>
  <si>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</si>
  <si>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</si>
  <si>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</si>
  <si>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</si>
  <si>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</si>
  <si>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</si>
  <si>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</si>
  <si>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</si>
  <si>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</si>
  <si>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</si>
  <si>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</si>
  <si>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</si>
  <si>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</si>
  <si>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</si>
  <si>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</si>
  <si>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</si>
  <si>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</si>
  <si>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</si>
  <si>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</si>
  <si>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</si>
  <si>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</si>
  <si>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</si>
  <si>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</si>
  <si>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</si>
  <si>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</si>
  <si>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</si>
  <si>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</si>
  <si>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</si>
  <si>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</si>
  <si>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</si>
  <si>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</si>
  <si>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</si>
  <si>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</si>
  <si>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</si>
  <si>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</si>
  <si>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</si>
  <si>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</si>
  <si>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</si>
  <si>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</si>
  <si>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</si>
  <si>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</si>
  <si>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</si>
  <si>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</si>
  <si>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</si>
  <si>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</si>
  <si>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</si>
  <si>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</si>
  <si>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</si>
  <si>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</si>
  <si>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</si>
  <si>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</si>
  <si>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</si>
  <si>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</si>
  <si>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</si>
  <si>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</si>
  <si>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</si>
  <si>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</si>
  <si>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</si>
  <si>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</si>
  <si>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</si>
  <si>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</si>
  <si>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</si>
  <si>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</si>
  <si>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</si>
  <si>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</si>
  <si>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</si>
  <si>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</si>
  <si>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</si>
  <si>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</si>
  <si>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</si>
  <si>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</si>
  <si>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</si>
  <si>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</si>
  <si>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</si>
  <si>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</si>
  <si>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</si>
  <si>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</si>
  <si>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</si>
  <si>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</si>
  <si>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</si>
  <si>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</si>
  <si>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</si>
  <si>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</si>
  <si>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</si>
  <si>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</si>
  <si>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</si>
  <si>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</si>
  <si>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</si>
  <si>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</si>
  <si>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</si>
  <si>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</si>
  <si>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</si>
  <si>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</si>
  <si>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</si>
  <si>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</si>
  <si>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</si>
  <si>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</si>
  <si>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</si>
  <si>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</si>
  <si>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</si>
  <si>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</si>
  <si>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</si>
  <si>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</si>
  <si>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</si>
  <si>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</si>
  <si>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</si>
  <si>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</si>
  <si>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</si>
  <si>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</si>
  <si>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</si>
  <si>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</si>
  <si>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</si>
  <si>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</si>
  <si>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</si>
  <si>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</si>
  <si>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</si>
  <si>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</si>
  <si>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</si>
  <si>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</si>
  <si>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</si>
  <si>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</si>
  <si>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</si>
  <si>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</si>
  <si>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</si>
  <si>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</si>
  <si>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</si>
  <si>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</si>
  <si>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</si>
  <si>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</si>
  <si>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</si>
  <si>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</si>
  <si>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</si>
  <si>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</si>
  <si>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</si>
  <si>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</si>
  <si>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</si>
  <si>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</si>
  <si>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</si>
  <si>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</si>
  <si>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</si>
  <si>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</si>
  <si>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</si>
  <si>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</si>
  <si>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</si>
  <si>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</si>
  <si>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</si>
  <si>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</si>
  <si>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</si>
  <si>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</si>
  <si>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</si>
  <si>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</si>
  <si>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</si>
  <si>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</si>
  <si>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</si>
  <si>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</si>
  <si>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</si>
  <si>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</si>
  <si>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</si>
  <si>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</si>
  <si>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</si>
  <si>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</si>
  <si>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</si>
  <si>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</si>
  <si>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</si>
  <si>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</si>
  <si>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</si>
  <si>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</si>
  <si>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</si>
  <si>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</si>
  <si>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</si>
  <si>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</si>
  <si>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</si>
  <si>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</si>
  <si>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</si>
  <si>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</si>
  <si>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</si>
  <si>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</si>
  <si>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</si>
  <si>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</si>
  <si>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</si>
  <si>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</si>
  <si>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</si>
  <si>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</si>
  <si>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</si>
  <si>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</si>
  <si>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</si>
  <si>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</si>
  <si>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</si>
  <si>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</si>
  <si>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</si>
  <si>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</si>
  <si>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</si>
  <si>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</si>
  <si>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</si>
  <si>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</si>
  <si>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</si>
  <si>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</si>
  <si>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</si>
  <si>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</si>
  <si>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</si>
  <si>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</si>
  <si>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</si>
  <si>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</si>
  <si>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</si>
  <si>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</si>
  <si>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</si>
  <si>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</si>
  <si>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</si>
  <si>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</si>
  <si>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</si>
  <si>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</si>
  <si>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</si>
  <si>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</si>
  <si>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</si>
  <si>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</si>
  <si>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</si>
  <si>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</si>
  <si>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</si>
  <si>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</si>
  <si>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</si>
  <si>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</si>
  <si>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</si>
  <si>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</si>
  <si>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</si>
  <si>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</si>
  <si>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</si>
  <si>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</si>
  <si>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</si>
  <si>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</si>
  <si>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</si>
  <si>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</si>
  <si>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</si>
  <si>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</si>
  <si>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</si>
  <si>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</si>
  <si>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</si>
  <si>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</si>
  <si>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</si>
  <si>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</si>
  <si>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</si>
  <si>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</si>
  <si>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</si>
  <si>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</si>
  <si>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</si>
  <si>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</si>
  <si>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</si>
  <si>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</si>
  <si>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</si>
  <si>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</si>
  <si>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</si>
  <si>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</si>
  <si>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</si>
  <si>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</si>
  <si>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</si>
  <si>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</si>
  <si>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</si>
  <si>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</si>
  <si>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</si>
  <si>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</si>
  <si>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</si>
  <si>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</si>
  <si>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</si>
  <si>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</si>
  <si>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</si>
  <si>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</si>
  <si>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</si>
  <si>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</si>
  <si>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</si>
  <si>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</si>
  <si>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</si>
  <si>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</si>
  <si>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</si>
  <si>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</si>
  <si>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</si>
  <si>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</si>
  <si>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</si>
  <si>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</si>
  <si>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</si>
  <si>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</si>
  <si>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</si>
  <si>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</si>
  <si>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</si>
  <si>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</si>
  <si>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</si>
  <si>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</si>
  <si>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</si>
  <si>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</si>
  <si>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</si>
  <si>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</si>
  <si>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</si>
  <si>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</si>
  <si>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</si>
  <si>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</si>
  <si>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</si>
  <si>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</si>
  <si>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</si>
  <si>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</si>
  <si>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</si>
  <si>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</si>
  <si>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</si>
  <si>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</si>
  <si>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</si>
  <si>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</si>
  <si>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</si>
  <si>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</si>
  <si>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</si>
  <si>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</si>
  <si>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</si>
  <si>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</si>
  <si>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</si>
  <si>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</si>
  <si>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</si>
  <si>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</si>
  <si>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</si>
  <si>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</si>
  <si>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</si>
  <si>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</si>
  <si>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</si>
  <si>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</si>
  <si>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</si>
  <si>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</si>
  <si>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</si>
  <si>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</si>
  <si>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</si>
  <si>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</si>
  <si>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</si>
  <si>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</si>
  <si>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</si>
  <si>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</si>
  <si>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</si>
  <si>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</si>
  <si>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</si>
  <si>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</si>
  <si>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</si>
  <si>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</si>
  <si>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</si>
  <si>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</si>
  <si>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</si>
  <si>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</si>
  <si>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</si>
  <si>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</si>
  <si>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</si>
  <si>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</si>
  <si>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</si>
  <si>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</si>
  <si>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</si>
  <si>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</si>
  <si>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</si>
  <si>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</si>
  <si>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</si>
  <si>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</si>
  <si>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</si>
  <si>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</si>
  <si>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</si>
  <si>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</si>
  <si>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</si>
  <si>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</si>
  <si>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</si>
  <si>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</si>
  <si>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</si>
  <si>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</si>
  <si>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</si>
  <si>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</si>
  <si>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</si>
  <si>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</si>
  <si>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</si>
  <si>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</si>
  <si>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</si>
  <si>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</si>
  <si>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</si>
  <si>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</si>
  <si>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</si>
  <si>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</si>
  <si>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</si>
  <si>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</si>
  <si>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</si>
  <si>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</si>
  <si>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</si>
  <si>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</si>
  <si>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</si>
  <si>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</si>
  <si>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</si>
  <si>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</si>
  <si>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</si>
  <si>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</si>
  <si>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</si>
  <si>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</si>
  <si>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</si>
  <si>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</si>
  <si>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</si>
  <si>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</si>
  <si>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</si>
  <si>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</si>
  <si>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</si>
  <si>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</si>
  <si>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</si>
  <si>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</si>
  <si>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</si>
  <si>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</si>
  <si>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</si>
  <si>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</si>
  <si>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</si>
  <si>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</si>
  <si>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</si>
  <si>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</si>
  <si>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</si>
  <si>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</si>
  <si>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</si>
  <si>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</si>
  <si>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</si>
  <si>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</si>
  <si>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</si>
  <si>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</si>
  <si>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</si>
  <si>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</si>
  <si>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</si>
  <si>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</si>
  <si>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</si>
  <si>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</si>
  <si>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</si>
  <si>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</si>
  <si>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</si>
  <si>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</si>
  <si>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</si>
  <si>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</si>
  <si>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</si>
  <si>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</si>
  <si>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</si>
  <si>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</si>
  <si>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</si>
  <si>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</si>
  <si>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</si>
  <si>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</si>
  <si>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</si>
  <si>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</si>
  <si>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</si>
  <si>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</si>
  <si>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</si>
  <si>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</si>
  <si>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</si>
  <si>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</si>
  <si>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</si>
  <si>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</si>
  <si>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</si>
  <si>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</si>
  <si>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</si>
  <si>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</si>
  <si>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</si>
  <si>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</si>
  <si>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</si>
  <si>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</si>
  <si>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</si>
  <si>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</si>
  <si>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</si>
  <si>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</si>
  <si>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</si>
  <si>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</si>
  <si>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</si>
  <si>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</si>
  <si>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</si>
  <si>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</si>
  <si>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</si>
  <si>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</si>
  <si>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</si>
  <si>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</si>
  <si>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</si>
  <si>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</si>
  <si>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</si>
  <si>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</si>
  <si>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</si>
  <si>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</si>
  <si>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</si>
  <si>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</si>
  <si>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</si>
  <si>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</si>
  <si>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</si>
  <si>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</si>
  <si>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</si>
  <si>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</si>
  <si>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</si>
  <si>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</si>
  <si>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</si>
  <si>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</si>
  <si>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</si>
  <si>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</si>
  <si>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</si>
  <si>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</si>
  <si>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</si>
  <si>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</si>
  <si>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</si>
  <si>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</si>
  <si>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</si>
  <si>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</si>
  <si>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</si>
  <si>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</si>
  <si>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</si>
  <si>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</si>
  <si>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</si>
  <si>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</si>
  <si>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</si>
  <si>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</si>
  <si>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</si>
  <si>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</si>
  <si>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</si>
  <si>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</si>
  <si>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</si>
  <si>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</si>
  <si>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</si>
  <si>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</si>
  <si>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</si>
  <si>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</si>
  <si>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</si>
  <si>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</si>
  <si>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</si>
  <si>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</si>
  <si>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</si>
  <si>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</si>
  <si>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</si>
  <si>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</si>
  <si>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</si>
  <si>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</si>
  <si>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</si>
  <si>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</si>
  <si>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</si>
  <si>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</si>
  <si>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</si>
  <si>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</si>
  <si>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</si>
  <si>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</si>
  <si>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</si>
  <si>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</si>
  <si>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</si>
  <si>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</si>
  <si>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</si>
  <si>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</si>
  <si>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</si>
  <si>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</si>
  <si>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</si>
  <si>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</si>
  <si>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</si>
  <si>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</si>
  <si>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</si>
  <si>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</si>
  <si>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</si>
  <si>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</si>
  <si>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</si>
  <si>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</si>
  <si>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</si>
  <si>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</si>
  <si>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</si>
  <si>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</si>
  <si>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</si>
  <si>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</si>
  <si>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</si>
  <si>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</si>
  <si>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</si>
  <si>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</si>
  <si>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</si>
  <si>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</si>
  <si>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</si>
  <si>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</si>
  <si>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</si>
  <si>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</si>
  <si>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</si>
  <si>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</si>
  <si>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</si>
  <si>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</si>
  <si>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</si>
  <si>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</si>
  <si>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</si>
  <si>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</si>
  <si>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</si>
  <si>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</si>
  <si>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</si>
  <si>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</si>
  <si>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</si>
  <si>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</si>
  <si>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</si>
  <si>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</si>
  <si>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</si>
  <si>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</si>
  <si>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</si>
  <si>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</si>
  <si>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</si>
  <si>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</si>
  <si>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</si>
  <si>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</si>
  <si>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</si>
  <si>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</si>
  <si>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</si>
  <si>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</si>
  <si>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</si>
  <si>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</si>
  <si>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</si>
  <si>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</si>
  <si>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</si>
  <si>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</si>
  <si>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</si>
  <si>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</si>
  <si>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</si>
  <si>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</si>
  <si>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</si>
  <si>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</si>
  <si>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</si>
  <si>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</si>
  <si>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</si>
  <si>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</si>
  <si>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</si>
  <si>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</si>
  <si>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</si>
  <si>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</si>
  <si>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</si>
  <si>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</si>
  <si>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</si>
  <si>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</si>
  <si>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</si>
  <si>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</si>
  <si>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</si>
  <si>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</si>
  <si>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</si>
  <si>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</si>
  <si>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</si>
  <si>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</si>
  <si>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</si>
  <si>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</si>
  <si>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</si>
  <si>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</si>
  <si>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</si>
  <si>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</si>
  <si>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</si>
  <si>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</si>
  <si>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</si>
  <si>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</si>
  <si>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</si>
  <si>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</si>
  <si>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</si>
  <si>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</si>
  <si>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</si>
  <si>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</si>
  <si>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</si>
  <si>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</si>
  <si>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</si>
  <si>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</si>
  <si>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</si>
  <si>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</si>
  <si>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</si>
  <si>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</si>
  <si>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</si>
  <si>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</si>
  <si>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</si>
  <si>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</si>
  <si>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</si>
  <si>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</si>
  <si>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</si>
  <si>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</si>
  <si>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</si>
  <si>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</si>
  <si>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</si>
  <si>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</si>
  <si>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</si>
  <si>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</si>
  <si>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</si>
  <si>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</si>
  <si>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</si>
  <si>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</si>
  <si>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</si>
  <si>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</si>
  <si>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</si>
  <si>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</si>
  <si>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</si>
  <si>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</si>
  <si>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</si>
  <si>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</si>
  <si>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</si>
  <si>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</si>
  <si>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</si>
  <si>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</si>
  <si>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</si>
  <si>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</si>
  <si>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</si>
  <si>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</si>
  <si>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</si>
  <si>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</si>
  <si>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</si>
  <si>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</si>
  <si>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</si>
  <si>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</si>
  <si>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</si>
  <si>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</si>
  <si>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</si>
  <si>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</si>
  <si>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</si>
  <si>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</si>
  <si>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</si>
  <si>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</si>
  <si>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</si>
  <si>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</si>
  <si>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</si>
  <si>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</si>
  <si>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</si>
  <si>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</si>
  <si>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</si>
  <si>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</si>
  <si>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</si>
  <si>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</si>
  <si>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</si>
  <si>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</si>
  <si>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</si>
  <si>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</si>
  <si>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</si>
  <si>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</si>
  <si>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</si>
  <si>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</si>
  <si>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</si>
  <si>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</si>
  <si>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</si>
  <si>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</si>
  <si>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</si>
  <si>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</si>
  <si>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</si>
  <si>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</si>
  <si>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</si>
  <si>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</si>
  <si>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</si>
  <si>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</si>
  <si>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</si>
  <si>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</si>
  <si>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</si>
  <si>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</si>
  <si>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</si>
  <si>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</si>
  <si>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</si>
  <si>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</si>
  <si>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</si>
  <si>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</si>
  <si>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</si>
  <si>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</si>
  <si>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</si>
  <si>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</si>
  <si>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</si>
  <si>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</si>
  <si>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</si>
  <si>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</si>
  <si>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</si>
  <si>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</si>
  <si>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</si>
  <si>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</si>
  <si>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</si>
  <si>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</si>
  <si>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</si>
  <si>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</si>
  <si>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</si>
  <si>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</si>
  <si>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</si>
  <si>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</si>
  <si>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</si>
  <si>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</si>
  <si>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</si>
  <si>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</si>
  <si>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</si>
  <si>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</si>
  <si>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</si>
  <si>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</si>
  <si>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</si>
  <si>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</si>
  <si>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</si>
  <si>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</si>
  <si>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</si>
  <si>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</si>
  <si>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</si>
  <si>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</si>
  <si>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</si>
  <si>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</si>
  <si>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</si>
  <si>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</si>
  <si>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</si>
  <si>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</si>
  <si>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</si>
  <si>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</si>
  <si>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</si>
  <si>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</si>
  <si>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</si>
  <si>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</si>
  <si>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</si>
  <si>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</si>
  <si>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</si>
  <si>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</si>
  <si>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</si>
  <si>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</si>
  <si>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</si>
  <si>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</si>
  <si>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</si>
  <si>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</si>
  <si>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</si>
  <si>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</si>
  <si>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</si>
  <si>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</si>
  <si>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</si>
  <si>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</si>
  <si>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</si>
  <si>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</si>
  <si>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</si>
  <si>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</si>
  <si>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</si>
  <si>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</si>
  <si>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</si>
  <si>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</si>
  <si>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</si>
  <si>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</si>
  <si>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</si>
  <si>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</si>
  <si>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</si>
  <si>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</si>
  <si>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</si>
  <si>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</si>
  <si>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</si>
  <si>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</si>
  <si>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</si>
  <si>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</si>
  <si>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</si>
  <si>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</si>
  <si>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</si>
  <si>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</si>
  <si>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</si>
  <si>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</si>
  <si>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</si>
  <si>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</si>
  <si>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</si>
  <si>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</si>
  <si>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</si>
  <si>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</si>
  <si>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</si>
  <si>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</si>
  <si>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</si>
  <si>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</si>
  <si>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</si>
  <si>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</si>
  <si>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</si>
  <si>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</si>
  <si>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</si>
  <si>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</si>
  <si>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</si>
  <si>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</si>
  <si>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</si>
  <si>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</si>
  <si>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</si>
  <si>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</si>
  <si>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</si>
  <si>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</si>
  <si>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</si>
  <si>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</si>
  <si>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</si>
  <si>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</si>
  <si>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</si>
  <si>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</si>
  <si>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</si>
  <si>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</si>
  <si>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</si>
  <si>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</si>
  <si>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</si>
  <si>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</si>
  <si>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</si>
  <si>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</si>
  <si>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</si>
  <si>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</si>
  <si>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</si>
  <si>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</si>
  <si>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</si>
  <si>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</si>
  <si>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</si>
  <si>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</si>
  <si>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</si>
  <si>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</si>
  <si>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</si>
  <si>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</si>
  <si>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</si>
  <si>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</si>
  <si>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</si>
  <si>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</si>
  <si>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</si>
  <si>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</si>
  <si>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</si>
  <si>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</si>
  <si>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</si>
  <si>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</si>
  <si>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</si>
  <si>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</si>
  <si>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</si>
  <si>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</si>
  <si>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</si>
  <si>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</si>
  <si>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</si>
  <si>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</si>
  <si>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</si>
  <si>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</si>
  <si>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</si>
  <si>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</si>
  <si>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</si>
  <si>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</si>
  <si>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</si>
  <si>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</si>
  <si>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</si>
  <si>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</si>
  <si>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</si>
  <si>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</si>
  <si>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</si>
  <si>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</si>
  <si>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</si>
  <si>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</si>
  <si>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</si>
  <si>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</si>
  <si>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</si>
  <si>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</si>
  <si>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</si>
  <si>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</si>
  <si>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</si>
  <si>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</si>
  <si>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</si>
  <si>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</si>
  <si>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</si>
  <si>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</si>
  <si>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</si>
  <si>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</si>
  <si>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</si>
  <si>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</si>
  <si>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</si>
  <si>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</si>
  <si>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</si>
  <si>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</si>
  <si>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</si>
  <si>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</si>
  <si>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</si>
  <si>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</si>
  <si>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</si>
  <si>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</si>
  <si>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</si>
  <si>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</si>
  <si>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</si>
  <si>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</si>
  <si>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</si>
  <si>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</si>
  <si>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</si>
  <si>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</si>
  <si>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</si>
  <si>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</si>
  <si>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</si>
  <si>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</si>
  <si>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</si>
  <si>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</si>
  <si>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</si>
  <si>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</si>
  <si>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</si>
  <si>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</si>
  <si>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</si>
  <si>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</si>
  <si>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</si>
  <si>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</si>
  <si>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</si>
  <si>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</si>
  <si>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</si>
  <si>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</si>
  <si>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</si>
  <si>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</si>
  <si>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</si>
  <si>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</si>
  <si>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</si>
  <si>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</si>
  <si>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</si>
  <si>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</si>
  <si>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</si>
  <si>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</si>
  <si>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</si>
  <si>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</si>
  <si>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</si>
  <si>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</si>
  <si>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</si>
  <si>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</si>
  <si>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</si>
  <si>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</si>
  <si>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</si>
  <si>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</si>
  <si>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</si>
  <si>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</si>
  <si>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</si>
  <si>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</si>
  <si>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</si>
  <si>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</si>
  <si>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</si>
  <si>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</si>
  <si>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</si>
  <si>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</si>
  <si>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</si>
  <si>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</si>
  <si>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</si>
  <si>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</si>
  <si>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</si>
  <si>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</si>
  <si>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</si>
  <si>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</si>
  <si>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</si>
  <si>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</si>
  <si>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</si>
  <si>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</si>
  <si>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</si>
  <si>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</si>
  <si>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</si>
  <si>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</si>
  <si>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</si>
  <si>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</si>
  <si>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</si>
  <si>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</si>
  <si>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</si>
  <si>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</si>
  <si>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</si>
  <si>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</si>
  <si>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</si>
  <si>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</si>
  <si>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</si>
  <si>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</si>
  <si>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</si>
  <si>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</si>
  <si>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</si>
  <si>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</si>
  <si>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</si>
  <si>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</si>
  <si>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</si>
  <si>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</si>
  <si>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</si>
  <si>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</si>
  <si>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</si>
  <si>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</si>
  <si>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</si>
  <si>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</si>
  <si>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</si>
  <si>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</si>
  <si>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</si>
  <si>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</si>
  <si>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</si>
  <si>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</si>
  <si>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</si>
  <si>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</si>
  <si>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</si>
  <si>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</si>
  <si>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</si>
  <si>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</si>
  <si>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</si>
  <si>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</si>
  <si>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</si>
  <si>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</si>
  <si>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</si>
  <si>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</si>
  <si>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</si>
  <si>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</si>
  <si>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</si>
  <si>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</si>
  <si>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</si>
  <si>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</si>
  <si>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</si>
  <si>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</si>
  <si>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</si>
  <si>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</si>
  <si>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</si>
  <si>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</si>
  <si>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</si>
  <si>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</si>
  <si>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</si>
  <si>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</si>
  <si>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</si>
  <si>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</si>
  <si>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</si>
  <si>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</si>
  <si>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</si>
  <si>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</si>
  <si>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</si>
  <si>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</si>
  <si>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</si>
  <si>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</si>
  <si>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</si>
  <si>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</si>
  <si>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</si>
  <si>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</si>
  <si>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</si>
  <si>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</si>
  <si>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</si>
  <si>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</si>
  <si>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</si>
  <si>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</si>
  <si>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</si>
  <si>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</si>
  <si>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</si>
  <si>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</si>
  <si>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</si>
  <si>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</si>
  <si>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</si>
  <si>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</si>
  <si>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</si>
  <si>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</si>
  <si>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</si>
  <si>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</si>
  <si>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</si>
  <si>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</si>
  <si>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</si>
  <si>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</si>
  <si>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</si>
  <si>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</si>
  <si>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</si>
  <si>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</si>
  <si>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</si>
  <si>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</si>
  <si>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</si>
  <si>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</si>
  <si>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</si>
  <si>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</si>
  <si>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</si>
  <si>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</si>
  <si>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</si>
  <si>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</si>
  <si>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</si>
  <si>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</si>
  <si>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</si>
  <si>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</si>
  <si>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</si>
  <si>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</si>
  <si>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</si>
  <si>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</si>
  <si>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</si>
  <si>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</si>
  <si>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</si>
  <si>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</si>
  <si>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</si>
  <si>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</si>
  <si>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</si>
  <si>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</si>
  <si>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</si>
  <si>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</si>
  <si>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</si>
  <si>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</si>
  <si>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</si>
  <si>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</si>
  <si>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</si>
  <si>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</si>
  <si>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</si>
  <si>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</si>
  <si>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</si>
  <si>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</si>
  <si>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</si>
  <si>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</si>
  <si>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</si>
  <si>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</si>
  <si>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</si>
  <si>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</si>
  <si>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</si>
  <si>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</si>
  <si>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</si>
  <si>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</si>
  <si>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</si>
  <si>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</si>
  <si>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</si>
  <si>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</si>
  <si>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</si>
  <si>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</si>
  <si>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</si>
  <si>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</si>
  <si>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</si>
  <si>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</si>
  <si>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</si>
  <si>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</si>
  <si>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</si>
  <si>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</si>
  <si>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</si>
  <si>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</si>
  <si>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</si>
  <si>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</si>
  <si>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</si>
  <si>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</si>
  <si>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</si>
  <si>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</si>
  <si>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</si>
  <si>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</si>
  <si>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</si>
  <si>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</si>
  <si>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</si>
  <si>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</si>
  <si>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</si>
  <si>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</si>
  <si>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</si>
  <si>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</si>
  <si>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</si>
  <si>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</si>
  <si>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</si>
  <si>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</si>
  <si>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</si>
  <si>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</si>
  <si>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</si>
  <si>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</si>
  <si>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</si>
  <si>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</si>
  <si>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</si>
  <si>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</si>
  <si>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</si>
  <si>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</si>
  <si>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</si>
  <si>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</si>
  <si>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</si>
  <si>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</si>
  <si>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</si>
  <si>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</si>
  <si>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</si>
  <si>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</si>
  <si>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</si>
  <si>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</si>
  <si>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</si>
  <si>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</si>
  <si>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</si>
  <si>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</si>
  <si>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</si>
  <si>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</si>
  <si>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</si>
  <si>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</si>
  <si>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</si>
  <si>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</si>
  <si>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</si>
  <si>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</si>
  <si>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</si>
  <si>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</si>
  <si>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</si>
  <si>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</si>
  <si>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</si>
  <si>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</si>
  <si>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</si>
  <si>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</si>
  <si>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</si>
  <si>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</si>
  <si>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</si>
  <si>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</si>
  <si>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</si>
  <si>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</si>
  <si>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</si>
  <si>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</si>
  <si>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</si>
  <si>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</si>
  <si>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</si>
  <si>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</si>
  <si>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</si>
  <si>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</si>
  <si>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</si>
  <si>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</si>
  <si>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</si>
  <si>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</si>
  <si>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</si>
  <si>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</si>
  <si>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</si>
  <si>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</si>
  <si>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</si>
  <si>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</si>
  <si>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</si>
  <si>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</si>
  <si>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</si>
  <si>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</si>
  <si>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</si>
  <si>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</si>
  <si>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</si>
  <si>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</si>
  <si>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</si>
  <si>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</si>
  <si>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</si>
  <si>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</si>
  <si>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</si>
  <si>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</si>
  <si>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</si>
  <si>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</si>
  <si>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</si>
  <si>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</si>
  <si>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</si>
  <si>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</si>
  <si>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</si>
  <si>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</si>
  <si>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</si>
  <si>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</si>
  <si>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</si>
  <si>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</si>
  <si>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</si>
  <si>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</si>
  <si>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</si>
  <si>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</si>
  <si>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</si>
  <si>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</si>
  <si>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</si>
  <si>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</si>
  <si>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</si>
  <si>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</si>
  <si>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</si>
  <si>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</si>
  <si>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</si>
  <si>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</si>
  <si>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</si>
  <si>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</si>
  <si>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</si>
  <si>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</si>
  <si>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</si>
  <si>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</si>
  <si>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</si>
  <si>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</si>
  <si>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</si>
  <si>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</si>
  <si>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</si>
  <si>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</si>
  <si>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</si>
  <si>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</si>
  <si>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</si>
  <si>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</si>
  <si>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</si>
  <si>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</si>
  <si>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</si>
  <si>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</si>
  <si>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</si>
  <si>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</si>
  <si>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</si>
  <si>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</si>
  <si>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</si>
  <si>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</si>
  <si>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</si>
  <si>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</si>
  <si>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</si>
  <si>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</si>
  <si>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</si>
  <si>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</si>
  <si>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</si>
  <si>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</si>
  <si>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</si>
  <si>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</si>
  <si>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</si>
  <si>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</si>
  <si>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</si>
  <si>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</si>
  <si>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</si>
  <si>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</si>
  <si>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</si>
  <si>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</si>
  <si>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</si>
  <si>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</si>
  <si>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</si>
  <si>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</si>
  <si>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</si>
  <si>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</si>
  <si>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</si>
  <si>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</si>
  <si>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</si>
  <si>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</si>
  <si>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</si>
  <si>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</si>
  <si>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</si>
  <si>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</si>
  <si>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</si>
  <si>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</si>
  <si>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</si>
  <si>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</si>
  <si>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</si>
  <si>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</si>
  <si>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</si>
  <si>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</si>
  <si>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</si>
  <si>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</si>
  <si>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</si>
  <si>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</si>
  <si>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</si>
  <si>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</si>
  <si>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</si>
  <si>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</si>
  <si>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</si>
  <si>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</si>
  <si>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</si>
  <si>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</si>
  <si>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</si>
  <si>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</si>
  <si>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</si>
  <si>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</si>
  <si>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</si>
  <si>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</si>
  <si>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</si>
  <si>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</si>
  <si>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</si>
  <si>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</si>
  <si>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</si>
  <si>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</si>
  <si>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</si>
  <si>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</si>
  <si>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</si>
  <si>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</si>
  <si>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</si>
  <si>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</si>
  <si>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</si>
  <si>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</si>
  <si>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</si>
  <si>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</si>
  <si>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</si>
  <si>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</si>
  <si>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</si>
  <si>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</si>
  <si>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</si>
  <si>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</si>
  <si>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</si>
  <si>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</si>
  <si>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</si>
  <si>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</si>
  <si>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</si>
  <si>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</si>
  <si>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</si>
  <si>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</si>
  <si>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</si>
  <si>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</si>
  <si>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</si>
  <si>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</si>
  <si>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</si>
  <si>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</si>
  <si>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</si>
  <si>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</si>
  <si>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</si>
  <si>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</si>
  <si>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</si>
  <si>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</si>
  <si>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</si>
  <si>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</si>
  <si>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</si>
  <si>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</si>
  <si>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</si>
  <si>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</si>
  <si>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</si>
  <si>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</si>
  <si>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</si>
  <si>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</si>
  <si>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</si>
  <si>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</si>
  <si>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</si>
  <si>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</si>
  <si>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</si>
  <si>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</si>
  <si>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</si>
  <si>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</si>
  <si>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</si>
  <si>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</si>
  <si>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</si>
  <si>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</si>
  <si>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</si>
  <si>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</si>
  <si>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</si>
  <si>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</si>
  <si>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</si>
  <si>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</si>
  <si>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</si>
  <si>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</si>
  <si>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</si>
  <si>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</si>
  <si>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</si>
  <si>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</si>
  <si>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</si>
  <si>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</si>
  <si>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</si>
  <si>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</si>
  <si>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</si>
  <si>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</si>
  <si>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</si>
  <si>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</si>
  <si>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</si>
  <si>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</si>
  <si>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</si>
  <si>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</si>
  <si>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</si>
  <si>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</si>
  <si>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</si>
  <si>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</si>
  <si>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</si>
  <si>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</si>
  <si>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</si>
  <si>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</si>
  <si>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</si>
  <si>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</si>
  <si>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</si>
  <si>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</si>
  <si>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</si>
  <si>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</si>
  <si>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</si>
  <si>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</si>
  <si>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</si>
  <si>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</si>
  <si>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</si>
  <si>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</si>
  <si>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</si>
  <si>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</si>
  <si>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</si>
  <si>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</si>
  <si>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</si>
  <si>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</si>
  <si>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</si>
  <si>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</si>
  <si>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</si>
  <si>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</si>
  <si>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</si>
  <si>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</si>
  <si>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</si>
  <si>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</si>
  <si>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</si>
  <si>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</si>
  <si>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</si>
  <si>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</si>
  <si>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</si>
  <si>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</si>
  <si>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</si>
  <si>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</si>
  <si>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</si>
  <si>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</si>
  <si>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</si>
  <si>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</si>
  <si>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</si>
  <si>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</si>
  <si>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</si>
  <si>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</si>
  <si>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</si>
  <si>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</si>
  <si>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</si>
  <si>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</si>
  <si>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</si>
  <si>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</si>
  <si>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</si>
  <si>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</si>
  <si>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</si>
  <si>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</si>
  <si>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</si>
  <si>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</si>
  <si>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</si>
  <si>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</si>
  <si>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</si>
  <si>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</si>
  <si>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</si>
  <si>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</si>
  <si>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</si>
  <si>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</si>
  <si>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</si>
  <si>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</si>
  <si>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</si>
  <si>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</si>
  <si>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</si>
  <si>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</si>
  <si>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</si>
  <si>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</si>
  <si>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</si>
  <si>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</si>
  <si>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</si>
  <si>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</si>
  <si>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</si>
  <si>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</si>
  <si>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</si>
  <si>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</si>
  <si>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</si>
  <si>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</si>
  <si>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</si>
  <si>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</si>
  <si>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</si>
  <si>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</si>
  <si>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</si>
  <si>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</si>
  <si>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</si>
  <si>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</si>
  <si>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</si>
  <si>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</si>
  <si>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</si>
  <si>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</si>
  <si>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</si>
  <si>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</si>
  <si>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</si>
  <si>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</si>
  <si>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</si>
  <si>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</si>
  <si>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</si>
  <si>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</si>
  <si>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</si>
  <si>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</si>
  <si>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</si>
  <si>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</si>
  <si>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</si>
  <si>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</si>
  <si>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</si>
  <si>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</si>
  <si>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</si>
  <si>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</si>
  <si>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</si>
  <si>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</si>
  <si>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</si>
  <si>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</si>
  <si>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</si>
  <si>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</si>
  <si>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</si>
  <si>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</si>
  <si>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</si>
  <si>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</si>
  <si>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</si>
  <si>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</si>
  <si>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</si>
  <si>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</si>
  <si>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</si>
  <si>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</si>
  <si>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</si>
  <si>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</si>
  <si>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</si>
  <si>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</si>
  <si>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</si>
  <si>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</si>
  <si>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</si>
  <si>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</si>
  <si>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</si>
  <si>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</si>
  <si>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</si>
  <si>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</si>
  <si>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</si>
  <si>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</si>
  <si>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</si>
  <si>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</si>
  <si>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</si>
  <si>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</si>
  <si>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</si>
  <si>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</si>
  <si>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</si>
  <si>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</si>
  <si>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</si>
  <si>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</si>
  <si>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</si>
  <si>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</si>
  <si>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</si>
  <si>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</si>
  <si>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</si>
  <si>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</si>
  <si>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</si>
  <si>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</si>
  <si>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</si>
  <si>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</si>
  <si>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</si>
  <si>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</si>
  <si>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</si>
  <si>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</si>
  <si>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</si>
  <si>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</si>
  <si>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</si>
  <si>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</si>
  <si>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</si>
  <si>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</si>
  <si>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</si>
  <si>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</si>
  <si>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</si>
  <si>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</si>
  <si>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</si>
  <si>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</si>
  <si>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</si>
  <si>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</si>
  <si>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</si>
  <si>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</si>
  <si>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</si>
  <si>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</si>
  <si>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</si>
  <si>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</si>
  <si>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</si>
  <si>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</si>
  <si>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</si>
  <si>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</si>
  <si>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</si>
  <si>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</si>
  <si>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</si>
  <si>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</si>
  <si>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</si>
  <si>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</si>
  <si>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</si>
  <si>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</si>
  <si>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</si>
  <si>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</si>
  <si>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</si>
  <si>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</si>
  <si>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</si>
  <si>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</si>
  <si>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</si>
  <si>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</si>
  <si>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</si>
  <si>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</si>
  <si>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</si>
  <si>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</si>
  <si>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</si>
  <si>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</si>
  <si>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</si>
  <si>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</si>
  <si>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</si>
  <si>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</si>
  <si>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</si>
  <si>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</si>
  <si>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</si>
  <si>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</si>
  <si>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</si>
  <si>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</si>
  <si>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</si>
  <si>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</si>
  <si>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</si>
  <si>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</si>
  <si>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</si>
  <si>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</si>
  <si>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</si>
  <si>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</si>
  <si>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</si>
  <si>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</si>
  <si>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</si>
  <si>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</si>
  <si>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</si>
  <si>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</si>
  <si>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</si>
  <si>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</si>
  <si>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</si>
  <si>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</si>
  <si>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</si>
  <si>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</si>
  <si>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</si>
  <si>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</si>
  <si>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</si>
  <si>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</si>
  <si>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</si>
  <si>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</si>
  <si>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</si>
  <si>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</si>
  <si>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</si>
  <si>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</si>
  <si>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</si>
  <si>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</si>
  <si>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</si>
  <si>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</si>
  <si>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</si>
  <si>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</si>
  <si>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</si>
  <si>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</si>
  <si>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</si>
  <si>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</si>
  <si>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</si>
  <si>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</si>
  <si>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</si>
  <si>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</si>
  <si>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</si>
  <si>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</si>
  <si>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</si>
  <si>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</si>
  <si>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</si>
  <si>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</si>
  <si>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</si>
  <si>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</si>
  <si>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</si>
  <si>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</si>
  <si>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</si>
  <si>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</si>
  <si>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</si>
  <si>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</si>
  <si>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</si>
  <si>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</si>
  <si>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</si>
  <si>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</si>
  <si>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</si>
  <si>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</si>
  <si>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</si>
  <si>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</si>
  <si>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</si>
  <si>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</si>
  <si>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</si>
  <si>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</si>
  <si>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</si>
  <si>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</si>
  <si>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</si>
  <si>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</si>
  <si>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</si>
  <si>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</si>
  <si>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</si>
  <si>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</si>
  <si>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</si>
  <si>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</si>
  <si>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</si>
  <si>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</si>
  <si>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</si>
  <si>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</si>
  <si>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</si>
  <si>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</si>
  <si>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</si>
  <si>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</si>
  <si>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</si>
  <si>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</si>
  <si>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</si>
  <si>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</si>
  <si>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</si>
  <si>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</si>
  <si>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</si>
  <si>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</si>
  <si>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</si>
  <si>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</si>
  <si>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</si>
  <si>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</si>
  <si>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</si>
  <si>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</si>
  <si>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</si>
  <si>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</si>
  <si>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</si>
  <si>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</si>
  <si>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</si>
  <si>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</si>
  <si>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</si>
  <si>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</si>
  <si>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</si>
  <si>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</si>
  <si>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</si>
  <si>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</si>
  <si>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</si>
  <si>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</si>
  <si>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</si>
  <si>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</si>
  <si>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</si>
  <si>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</si>
  <si>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</si>
  <si>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</si>
  <si>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</si>
  <si>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</si>
  <si>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</si>
  <si>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</si>
  <si>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</si>
  <si>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</si>
  <si>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</si>
  <si>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</si>
  <si>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</si>
  <si>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</si>
  <si>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</si>
  <si>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</si>
  <si>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</si>
  <si>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</si>
  <si>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</si>
  <si>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</si>
  <si>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</si>
  <si>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</si>
  <si>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</si>
  <si>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</si>
  <si>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</si>
  <si>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</si>
  <si>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</si>
  <si>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</si>
  <si>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</si>
  <si>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</si>
  <si>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</si>
  <si>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</si>
  <si>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</si>
  <si>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</si>
  <si>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</si>
  <si>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</si>
  <si>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</si>
  <si>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</si>
  <si>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</si>
  <si>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</si>
  <si>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</si>
  <si>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</si>
  <si>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</si>
  <si>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</si>
  <si>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</si>
  <si>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</si>
  <si>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</si>
  <si>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</si>
  <si>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</si>
  <si>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</si>
  <si>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</si>
  <si>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</si>
  <si>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</si>
  <si>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</si>
  <si>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</si>
  <si>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</si>
  <si>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</si>
  <si>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</si>
  <si>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</si>
  <si>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</si>
  <si>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</si>
  <si>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</si>
  <si>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</si>
  <si>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</si>
  <si>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</si>
  <si>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</si>
  <si>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</si>
  <si>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</si>
  <si>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</si>
  <si>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</si>
  <si>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</si>
  <si>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</si>
  <si>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</si>
  <si>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</si>
  <si>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</si>
  <si>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</si>
  <si>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</si>
  <si>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</si>
  <si>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</si>
  <si>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</si>
  <si>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</si>
  <si>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</si>
  <si>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</si>
  <si>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</si>
  <si>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</si>
  <si>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</si>
  <si>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</si>
  <si>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</si>
  <si>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</si>
  <si>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</si>
  <si>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</si>
  <si>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</si>
  <si>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</si>
  <si>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</si>
  <si>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</si>
  <si>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</si>
  <si>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</si>
  <si>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</si>
  <si>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</si>
  <si>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</si>
  <si>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</si>
  <si>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</si>
  <si>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</si>
  <si>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</si>
  <si>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</si>
  <si>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</si>
  <si>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</si>
  <si>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</si>
  <si>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</si>
  <si>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</si>
  <si>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</si>
  <si>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</si>
  <si>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</si>
  <si>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</si>
  <si>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</si>
  <si>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</si>
  <si>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</si>
  <si>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</si>
  <si>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</si>
  <si>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</si>
  <si>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</si>
  <si>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</si>
  <si>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</si>
  <si>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</si>
  <si>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</si>
  <si>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</si>
  <si>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</si>
  <si>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</si>
  <si>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</si>
  <si>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</si>
  <si>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</si>
  <si>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</si>
  <si>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</si>
  <si>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</si>
  <si>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</si>
  <si>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</si>
  <si>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</si>
  <si>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</si>
  <si>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</si>
  <si>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</si>
  <si>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</si>
  <si>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</si>
  <si>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</si>
  <si>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</si>
  <si>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</si>
  <si>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</si>
  <si>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</si>
  <si>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</si>
  <si>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</si>
  <si>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</si>
  <si>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</si>
  <si>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</si>
  <si>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</si>
  <si>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</si>
  <si>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</si>
  <si>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</si>
  <si>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</si>
  <si>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</si>
  <si>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</si>
  <si>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</si>
  <si>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</si>
  <si>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</si>
  <si>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</si>
  <si>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</si>
  <si>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</si>
  <si>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</si>
  <si>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</si>
  <si>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</si>
  <si>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</si>
  <si>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</si>
  <si>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</si>
  <si>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</si>
  <si>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</si>
  <si>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</si>
  <si>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</si>
  <si>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</si>
  <si>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</si>
  <si>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</si>
  <si>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</si>
  <si>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</si>
  <si>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</si>
  <si>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</si>
  <si>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</si>
  <si>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</si>
  <si>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</si>
  <si>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</si>
  <si>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</si>
  <si>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</si>
  <si>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</si>
  <si>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</si>
  <si>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</si>
  <si>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</si>
  <si>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</si>
  <si>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</si>
  <si>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</si>
  <si>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</si>
  <si>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</si>
  <si>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</si>
  <si>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</si>
  <si>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</si>
  <si>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</si>
  <si>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</si>
  <si>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</si>
  <si>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</si>
  <si>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</si>
  <si>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</si>
  <si>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</si>
  <si>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</si>
  <si>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</si>
  <si>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</si>
  <si>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</si>
  <si>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</si>
  <si>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</si>
  <si>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</si>
  <si>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</si>
  <si>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</si>
  <si>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</si>
  <si>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</si>
  <si>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</si>
  <si>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</si>
  <si>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</si>
  <si>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</si>
  <si>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</si>
  <si>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</si>
  <si>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</si>
  <si>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</si>
  <si>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</si>
  <si>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</si>
  <si>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</si>
  <si>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</si>
  <si>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</si>
  <si>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</si>
  <si>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</si>
  <si>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</si>
  <si>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</si>
  <si>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</si>
  <si>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</si>
  <si>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</si>
  <si>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</si>
  <si>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</si>
  <si>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</si>
  <si>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</si>
  <si>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</si>
  <si>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</si>
  <si>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</si>
  <si>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</si>
  <si>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</si>
  <si>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</si>
  <si>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</si>
  <si>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</si>
  <si>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</si>
  <si>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</si>
  <si>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</si>
  <si>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</si>
  <si>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</si>
  <si>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</si>
  <si>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</si>
  <si>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</si>
  <si>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</si>
  <si>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</si>
  <si>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</si>
  <si>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</si>
  <si>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</si>
  <si>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</si>
  <si>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</si>
  <si>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</si>
  <si>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</si>
  <si>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</si>
  <si>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</si>
  <si>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</si>
  <si>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</si>
  <si>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</si>
  <si>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</si>
  <si>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</si>
  <si>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</si>
  <si>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</si>
  <si>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</si>
  <si>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</si>
  <si>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</si>
  <si>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</si>
  <si>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</si>
  <si>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</si>
  <si>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</si>
  <si>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</si>
  <si>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</si>
  <si>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</si>
  <si>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</si>
  <si>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</si>
  <si>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</si>
  <si>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</si>
  <si>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</si>
  <si>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</si>
  <si>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</si>
  <si>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</si>
  <si>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</si>
  <si>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</si>
  <si>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</si>
  <si>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</si>
  <si>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</si>
  <si>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</si>
  <si>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</si>
  <si>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</si>
  <si>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</si>
  <si>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</si>
  <si>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</si>
  <si>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</si>
  <si>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</si>
  <si>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</si>
  <si>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</si>
  <si>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</si>
  <si>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</si>
  <si>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</si>
  <si>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</si>
  <si>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</si>
  <si>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</si>
  <si>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</si>
  <si>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</si>
  <si>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</si>
  <si>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</si>
  <si>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</si>
  <si>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</si>
  <si>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</si>
  <si>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</si>
  <si>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</si>
  <si>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</si>
  <si>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</si>
  <si>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</si>
  <si>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</si>
  <si>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</si>
  <si>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</si>
  <si>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</si>
  <si>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</si>
  <si>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</si>
  <si>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</si>
  <si>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</si>
  <si>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</si>
  <si>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</si>
  <si>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</si>
  <si>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</si>
  <si>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</si>
  <si>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</si>
  <si>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</si>
  <si>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</si>
  <si>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</si>
  <si>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</si>
  <si>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</si>
  <si>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</si>
  <si>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</si>
  <si>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</si>
  <si>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</si>
  <si>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</si>
  <si>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</si>
  <si>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</si>
  <si>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</si>
  <si>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</si>
  <si>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</si>
  <si>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</si>
  <si>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</si>
  <si>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</si>
  <si>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</si>
  <si>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</si>
  <si>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</si>
  <si>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</si>
  <si>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</si>
  <si>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</si>
  <si>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</si>
  <si>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</si>
  <si>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</si>
  <si>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</si>
  <si>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</si>
  <si>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</si>
  <si>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</si>
  <si>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</si>
  <si>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</si>
  <si>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</si>
  <si>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</si>
  <si>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</si>
  <si>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</si>
  <si>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</si>
  <si>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</si>
  <si>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</si>
  <si>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</si>
  <si>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</si>
  <si>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</si>
  <si>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</si>
  <si>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</si>
  <si>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</si>
  <si>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</si>
  <si>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</si>
  <si>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</si>
  <si>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</si>
  <si>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</si>
  <si>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</si>
  <si>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</si>
  <si>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</si>
  <si>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</si>
  <si>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</si>
  <si>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</si>
  <si>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</si>
  <si>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</si>
  <si>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</si>
  <si>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</si>
  <si>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</si>
  <si>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</si>
  <si>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</si>
  <si>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</si>
  <si>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</si>
  <si>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</si>
  <si>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</si>
  <si>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</si>
  <si>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</si>
  <si>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</si>
  <si>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</si>
  <si>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</si>
  <si>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</si>
  <si>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</si>
  <si>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</si>
  <si>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</si>
  <si>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</si>
  <si>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</si>
  <si>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</si>
  <si>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</si>
  <si>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</si>
  <si>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</si>
  <si>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</si>
  <si>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</si>
  <si>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</si>
  <si>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</si>
  <si>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</si>
  <si>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</si>
  <si>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</si>
  <si>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</si>
  <si>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</si>
  <si>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</si>
  <si>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</si>
  <si>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</si>
  <si>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</si>
  <si>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</si>
  <si>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</si>
  <si>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</si>
  <si>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</si>
  <si>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</si>
  <si>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</si>
  <si>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</si>
  <si>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</si>
  <si>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</si>
  <si>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</si>
  <si>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</si>
  <si>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</si>
  <si>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</si>
  <si>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</si>
  <si>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</si>
  <si>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</si>
  <si>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</si>
  <si>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</si>
  <si>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</si>
  <si>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</si>
  <si>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</si>
  <si>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</si>
  <si>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</si>
  <si>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</si>
  <si>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</si>
  <si>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</si>
  <si>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</si>
  <si>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</si>
  <si>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</si>
  <si>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</si>
  <si>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</si>
  <si>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</si>
  <si>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</si>
  <si>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</si>
  <si>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</si>
  <si>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</si>
  <si>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</si>
  <si>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</si>
  <si>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</si>
  <si>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</si>
  <si>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</si>
  <si>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</si>
  <si>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</si>
  <si>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</si>
  <si>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</si>
  <si>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</si>
  <si>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</si>
  <si>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</si>
  <si>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</si>
  <si>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</si>
  <si>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</si>
  <si>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</si>
  <si>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</si>
  <si>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</si>
  <si>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</si>
  <si>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</si>
  <si>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</si>
  <si>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</si>
  <si>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</si>
  <si>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</si>
  <si>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</si>
  <si>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</si>
  <si>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</si>
  <si>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</si>
  <si>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</si>
  <si>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</si>
  <si>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</si>
  <si>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</si>
  <si>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</si>
  <si>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</si>
  <si>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</si>
  <si>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</si>
  <si>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</si>
  <si>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</si>
  <si>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</si>
  <si>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</si>
  <si>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</si>
  <si>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</si>
  <si>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</si>
  <si>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</si>
  <si>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</si>
  <si>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</si>
  <si>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</si>
  <si>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</si>
  <si>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</si>
  <si>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</si>
  <si>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</si>
  <si>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</si>
  <si>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</si>
  <si>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</si>
  <si>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</si>
  <si>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</si>
  <si>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</si>
  <si>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</si>
  <si>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</si>
  <si>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</si>
  <si>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</si>
  <si>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</si>
  <si>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</si>
  <si>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</si>
  <si>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</si>
  <si>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</si>
  <si>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</si>
  <si>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</si>
  <si>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</si>
  <si>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</si>
  <si>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</si>
  <si>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</si>
  <si>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</si>
  <si>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</si>
  <si>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</si>
  <si>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</si>
  <si>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</si>
  <si>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</si>
  <si>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</si>
  <si>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</si>
  <si>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</si>
  <si>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</si>
  <si>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</si>
  <si>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</si>
  <si>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</si>
  <si>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</si>
  <si>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</si>
  <si>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</si>
  <si>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</si>
  <si>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</si>
  <si>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</si>
  <si>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</si>
  <si>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</si>
  <si>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</si>
  <si>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</si>
  <si>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</si>
  <si>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</si>
  <si>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</si>
  <si>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</si>
  <si>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</si>
  <si>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</si>
  <si>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</si>
  <si>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</si>
  <si>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</si>
  <si>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</si>
  <si>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</si>
  <si>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</si>
  <si>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</si>
  <si>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</si>
  <si>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</si>
  <si>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</si>
  <si>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</si>
  <si>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</si>
  <si>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</si>
  <si>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</si>
  <si>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</si>
  <si>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</si>
  <si>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</si>
  <si>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</si>
  <si>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</si>
  <si>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</si>
  <si>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</si>
  <si>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</si>
  <si>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</si>
  <si>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</si>
  <si>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</si>
  <si>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</si>
  <si>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</si>
  <si>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</si>
  <si>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</si>
  <si>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</si>
  <si>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</si>
  <si>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</si>
  <si>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</si>
  <si>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</si>
  <si>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</si>
  <si>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</si>
  <si>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</si>
  <si>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</si>
  <si>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</si>
  <si>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</si>
  <si>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</si>
  <si>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</si>
  <si>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</si>
  <si>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</si>
  <si>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</si>
  <si>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</si>
  <si>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</si>
  <si>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</si>
  <si>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</si>
  <si>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</si>
  <si>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</si>
  <si>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</si>
  <si>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</si>
  <si>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</si>
  <si>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</si>
  <si>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</si>
  <si>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</si>
  <si>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</si>
  <si>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</si>
  <si>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</si>
  <si>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</si>
  <si>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</si>
  <si>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</si>
  <si>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</si>
  <si>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</si>
  <si>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</si>
  <si>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</si>
  <si>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</si>
  <si>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</si>
  <si>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</si>
  <si>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</si>
  <si>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</si>
  <si>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</si>
  <si>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</si>
  <si>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</si>
  <si>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</si>
  <si>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</si>
  <si>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</si>
  <si>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</si>
  <si>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</si>
  <si>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</si>
  <si>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</si>
  <si>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</si>
  <si>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</si>
  <si>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</si>
  <si>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</si>
  <si>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</si>
  <si>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</si>
  <si>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</si>
  <si>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</si>
  <si>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</si>
  <si>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</si>
  <si>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</si>
  <si>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</si>
  <si>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</si>
  <si>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</si>
  <si>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</si>
  <si>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</si>
  <si>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</si>
  <si>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</si>
  <si>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</si>
  <si>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</si>
  <si>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</si>
  <si>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</si>
  <si>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</si>
  <si>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</si>
  <si>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</si>
  <si>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</si>
  <si>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</si>
  <si>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</si>
  <si>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</si>
  <si>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</si>
  <si>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</si>
  <si>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</si>
  <si>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</si>
  <si>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</si>
  <si>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</si>
  <si>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</si>
  <si>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</si>
  <si>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</si>
  <si>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</si>
  <si>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</si>
  <si>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</si>
  <si>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</si>
  <si>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</si>
  <si>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</si>
  <si>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</si>
  <si>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</si>
  <si>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</si>
  <si>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</si>
  <si>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</si>
  <si>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</si>
  <si>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</si>
  <si>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</si>
  <si>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</si>
  <si>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</si>
  <si>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</si>
  <si>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</si>
  <si>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</si>
  <si>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</si>
  <si>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</si>
  <si>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</si>
  <si>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</si>
  <si>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</si>
  <si>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</si>
  <si>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</si>
  <si>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</si>
  <si>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</si>
  <si>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</si>
  <si>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</si>
  <si>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</si>
  <si>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</si>
  <si>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</si>
  <si>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</si>
  <si>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</si>
  <si>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</si>
  <si>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</si>
  <si>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</si>
  <si>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</si>
  <si>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</si>
  <si>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</si>
  <si>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</si>
  <si>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</si>
  <si>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</si>
  <si>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</si>
  <si>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</si>
  <si>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</si>
  <si>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</si>
  <si>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</si>
  <si>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</si>
  <si>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</si>
  <si>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</si>
  <si>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</si>
  <si>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</si>
  <si>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</si>
  <si>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</si>
  <si>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</si>
  <si>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</si>
  <si>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</si>
  <si>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</si>
  <si>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</si>
  <si>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</si>
  <si>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</si>
  <si>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</si>
  <si>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</si>
  <si>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</si>
  <si>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</si>
  <si>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</si>
  <si>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</si>
  <si>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</si>
  <si>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</si>
  <si>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</si>
  <si>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</si>
  <si>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</si>
  <si>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</si>
  <si>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</si>
  <si>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</si>
  <si>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</si>
  <si>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</si>
  <si>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</si>
  <si>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</si>
  <si>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</si>
  <si>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</si>
  <si>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</si>
  <si>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</si>
  <si>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</si>
  <si>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</si>
  <si>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</si>
  <si>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</si>
  <si>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</si>
  <si>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</si>
  <si>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</si>
  <si>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</si>
  <si>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</si>
  <si>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</si>
  <si>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</si>
  <si>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</si>
  <si>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</si>
  <si>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</si>
  <si>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</si>
  <si>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</si>
  <si>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</si>
  <si>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</si>
  <si>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</si>
  <si>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</si>
  <si>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</si>
  <si>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</si>
  <si>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</si>
  <si>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</si>
  <si>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</si>
  <si>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</si>
  <si>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</si>
  <si>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</si>
  <si>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</si>
  <si>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</si>
  <si>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</si>
  <si>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</si>
  <si>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</si>
  <si>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</si>
  <si>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</si>
  <si>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</si>
  <si>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</si>
  <si>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</si>
  <si>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</si>
  <si>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</si>
  <si>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</si>
  <si>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</si>
  <si>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</si>
  <si>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</si>
  <si>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</si>
  <si>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</si>
  <si>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</si>
  <si>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</si>
  <si>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</si>
  <si>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</si>
  <si>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</si>
  <si>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</si>
  <si>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</si>
  <si>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</si>
  <si>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</si>
  <si>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</si>
  <si>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</si>
  <si>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</si>
  <si>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</si>
  <si>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</si>
  <si>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</si>
  <si>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</si>
  <si>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</si>
  <si>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</si>
  <si>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</si>
  <si>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</si>
  <si>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</si>
  <si>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</si>
  <si>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</si>
  <si>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</si>
  <si>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</si>
  <si>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</si>
  <si>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</si>
  <si>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</si>
  <si>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</si>
  <si>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</si>
  <si>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</si>
  <si>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</si>
  <si>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</si>
  <si>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</si>
  <si>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</si>
  <si>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</si>
  <si>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</si>
  <si>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</si>
  <si>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</si>
  <si>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</si>
  <si>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</si>
  <si>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</si>
  <si>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</si>
  <si>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</si>
  <si>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</si>
  <si>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</si>
  <si>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</si>
  <si>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</si>
  <si>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</si>
  <si>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</si>
  <si>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</si>
  <si>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</si>
  <si>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</si>
  <si>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</si>
  <si>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</si>
  <si>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</si>
  <si>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</si>
  <si>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</si>
  <si>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</si>
  <si>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</si>
  <si>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</si>
  <si>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</si>
  <si>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</si>
  <si>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</si>
  <si>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</si>
  <si>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</si>
  <si>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</si>
  <si>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</si>
  <si>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</si>
  <si>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</si>
  <si>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</si>
  <si>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</si>
  <si>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</si>
  <si>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</si>
  <si>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</si>
  <si>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</si>
  <si>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</si>
  <si>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</si>
  <si>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</si>
  <si>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</si>
  <si>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</si>
  <si>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</si>
  <si>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</si>
  <si>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</si>
  <si>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</si>
  <si>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</si>
  <si>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</si>
  <si>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</si>
  <si>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</si>
  <si>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</si>
  <si>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</si>
  <si>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</si>
  <si>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</si>
  <si>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</si>
  <si>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</si>
  <si>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</si>
  <si>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</si>
  <si>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</si>
  <si>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</si>
  <si>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</si>
  <si>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</si>
  <si>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</si>
  <si>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</si>
  <si>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</si>
  <si>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</si>
  <si>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</si>
  <si>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</si>
  <si>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</si>
  <si>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</si>
  <si>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</si>
  <si>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</si>
  <si>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</si>
  <si>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</si>
  <si>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</si>
  <si>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</si>
  <si>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</si>
  <si>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</si>
  <si>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</si>
  <si>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</si>
  <si>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</si>
  <si>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</si>
  <si>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</si>
  <si>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</si>
  <si>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</si>
  <si>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</si>
  <si>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</si>
  <si>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</si>
  <si>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</si>
  <si>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</si>
  <si>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</si>
  <si>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</si>
  <si>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</si>
  <si>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</si>
  <si>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</si>
  <si>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</si>
  <si>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</si>
  <si>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</si>
  <si>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</si>
  <si>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</si>
  <si>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</si>
  <si>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</si>
  <si>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</si>
  <si>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</si>
  <si>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</si>
  <si>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</si>
  <si>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</si>
  <si>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</si>
  <si>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</si>
  <si>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</si>
  <si>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</si>
  <si>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</si>
  <si>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</si>
  <si>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</si>
  <si>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</si>
  <si>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</si>
  <si>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</si>
  <si>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</si>
  <si>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</si>
  <si>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</si>
  <si>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</si>
  <si>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</si>
  <si>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</si>
  <si>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</si>
  <si>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</si>
  <si>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</si>
  <si>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</si>
  <si>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</si>
  <si>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</si>
  <si>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</si>
  <si>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</si>
  <si>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</si>
  <si>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</si>
  <si>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</si>
  <si>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</si>
  <si>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</si>
  <si>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</si>
  <si>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</si>
  <si>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</si>
  <si>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</si>
  <si>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</si>
  <si>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</si>
  <si>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</si>
  <si>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</si>
  <si>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</si>
  <si>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</si>
  <si>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</si>
  <si>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</si>
  <si>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</si>
  <si>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</si>
  <si>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</si>
  <si>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</si>
  <si>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</si>
  <si>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</si>
  <si>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</si>
  <si>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</si>
  <si>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</si>
  <si>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</si>
  <si>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</si>
  <si>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</si>
  <si>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</si>
  <si>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</si>
  <si>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</si>
  <si>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</si>
  <si>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</si>
  <si>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</si>
  <si>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</si>
  <si>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</si>
  <si>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</si>
  <si>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</si>
  <si>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</si>
  <si>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</si>
  <si>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</si>
  <si>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</si>
  <si>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</si>
  <si>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</si>
  <si>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</si>
  <si>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</si>
  <si>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</si>
  <si>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</si>
  <si>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</si>
  <si>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</si>
  <si>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</si>
  <si>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</si>
  <si>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</si>
  <si>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</si>
  <si>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</si>
  <si>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</si>
  <si>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</si>
  <si>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</si>
  <si>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</si>
  <si>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</si>
  <si>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</si>
  <si>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</si>
  <si>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</si>
  <si>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</si>
  <si>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</si>
  <si>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</si>
  <si>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</si>
  <si>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</si>
  <si>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</si>
  <si>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</si>
  <si>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</si>
  <si>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</si>
  <si>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</si>
  <si>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</si>
  <si>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</si>
  <si>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</si>
  <si>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</si>
  <si>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</si>
  <si>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</si>
  <si>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</si>
  <si>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</si>
  <si>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</si>
  <si>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</si>
  <si>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</si>
  <si>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</si>
  <si>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</si>
  <si>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</si>
  <si>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</si>
  <si>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</si>
  <si>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</si>
  <si>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</si>
  <si>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</si>
  <si>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</si>
  <si>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</si>
  <si>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</si>
  <si>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</si>
  <si>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</si>
  <si>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</si>
  <si>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</si>
  <si>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</si>
  <si>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</si>
  <si>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</si>
  <si>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</si>
  <si>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</si>
  <si>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</si>
  <si>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</si>
  <si>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</si>
  <si>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</si>
  <si>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</si>
  <si>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</si>
  <si>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</si>
  <si>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</si>
  <si>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</si>
  <si>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</si>
  <si>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</si>
  <si>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</si>
  <si>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</si>
  <si>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</si>
  <si>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</si>
  <si>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</si>
  <si>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</si>
  <si>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</si>
  <si>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</si>
  <si>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</si>
  <si>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</si>
  <si>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</si>
  <si>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</si>
  <si>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</si>
  <si>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</si>
  <si>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</si>
  <si>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</si>
  <si>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</si>
  <si>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</si>
  <si>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</si>
  <si>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</si>
  <si>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</si>
  <si>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</si>
  <si>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</si>
  <si>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</si>
  <si>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</si>
  <si>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</si>
  <si>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</si>
  <si>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</si>
  <si>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</si>
  <si>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</si>
  <si>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</si>
  <si>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</si>
  <si>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</si>
  <si>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</si>
  <si>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</si>
  <si>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</si>
  <si>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</si>
  <si>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</si>
  <si>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</si>
  <si>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</si>
  <si>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</si>
  <si>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</si>
  <si>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</si>
  <si>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</si>
  <si>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</si>
  <si>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</si>
  <si>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</si>
  <si>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</si>
  <si>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</si>
  <si>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</si>
  <si>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</si>
  <si>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</si>
  <si>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</si>
  <si>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</si>
  <si>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</si>
  <si>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</si>
  <si>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</si>
  <si>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</si>
  <si>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</si>
  <si>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</si>
  <si>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</si>
  <si>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</si>
  <si>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</si>
  <si>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</si>
  <si>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</si>
  <si>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</si>
  <si>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</si>
  <si>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</si>
  <si>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</si>
  <si>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</si>
  <si>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</si>
  <si>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</si>
  <si>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</si>
  <si>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</si>
  <si>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</si>
  <si>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</si>
  <si>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</si>
  <si>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</si>
  <si>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</si>
  <si>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</si>
  <si>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</si>
  <si>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</si>
  <si>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</si>
  <si>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</si>
  <si>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</si>
  <si>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</si>
  <si>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</si>
  <si>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</si>
  <si>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</si>
  <si>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</si>
  <si>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</si>
  <si>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</si>
  <si>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</si>
  <si>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</si>
  <si>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</si>
  <si>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</si>
  <si>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</si>
  <si>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</si>
  <si>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</si>
  <si>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</si>
  <si>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</si>
  <si>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</si>
  <si>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</si>
  <si>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</si>
  <si>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</si>
  <si>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</si>
  <si>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</si>
  <si>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</si>
  <si>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</si>
  <si>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</si>
  <si>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</si>
  <si>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</si>
  <si>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</si>
  <si>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</si>
  <si>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</si>
  <si>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</si>
  <si>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</si>
  <si>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</si>
  <si>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</si>
  <si>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</si>
  <si>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</si>
  <si>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</si>
  <si>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</si>
  <si>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</si>
  <si>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</si>
  <si>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</si>
  <si>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</si>
  <si>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</si>
  <si>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</si>
  <si>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</si>
  <si>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</si>
  <si>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</si>
  <si>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</si>
  <si>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</si>
  <si>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</si>
  <si>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</si>
  <si>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</si>
  <si>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</si>
  <si>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</si>
  <si>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</si>
  <si>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</si>
  <si>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</si>
  <si>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</si>
  <si>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</si>
  <si>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</si>
  <si>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</si>
  <si>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</si>
  <si>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</si>
  <si>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</si>
  <si>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</si>
  <si>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</si>
  <si>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</si>
  <si>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</si>
  <si>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</si>
  <si>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</si>
  <si>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</si>
  <si>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</si>
  <si>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</si>
  <si>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</si>
  <si>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</si>
  <si>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</si>
  <si>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</si>
  <si>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</si>
  <si>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</si>
  <si>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</si>
  <si>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</si>
  <si>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</si>
  <si>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</si>
  <si>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</si>
  <si>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</si>
  <si>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</si>
  <si>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</si>
  <si>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</si>
  <si>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</si>
  <si>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</si>
  <si>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</si>
  <si>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</si>
  <si>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</si>
  <si>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</si>
  <si>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</si>
  <si>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</si>
  <si>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</si>
  <si>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</si>
  <si>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</si>
  <si>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</si>
  <si>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</si>
  <si>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</si>
  <si>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</si>
  <si>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</si>
  <si>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</si>
  <si>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</si>
  <si>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</si>
  <si>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</si>
  <si>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</si>
  <si>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</si>
  <si>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</si>
  <si>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</si>
  <si>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</si>
  <si>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</si>
  <si>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</si>
  <si>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</si>
  <si>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</si>
  <si>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</si>
  <si>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</si>
  <si>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</si>
  <si>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</si>
  <si>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</si>
  <si>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</si>
  <si>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</si>
  <si>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</si>
  <si>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</si>
  <si>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</si>
  <si>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</si>
  <si>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</si>
  <si>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</si>
  <si>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</si>
  <si>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</si>
  <si>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</si>
  <si>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</si>
  <si>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</si>
  <si>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</si>
  <si>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</si>
  <si>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</si>
  <si>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</si>
  <si>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</si>
  <si>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</si>
  <si>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</si>
  <si>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</si>
  <si>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</si>
  <si>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</si>
  <si>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</si>
  <si>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</si>
  <si>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</si>
  <si>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</si>
  <si>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</si>
  <si>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</si>
  <si>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</si>
  <si>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</si>
  <si>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</si>
  <si>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</si>
  <si>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</si>
  <si>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</si>
  <si>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</si>
  <si>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</si>
  <si>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</si>
  <si>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</si>
  <si>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</si>
  <si>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</si>
  <si>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</si>
  <si>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</si>
  <si>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</si>
  <si>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</si>
  <si>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</si>
  <si>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</si>
  <si>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</si>
  <si>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</si>
  <si>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</si>
  <si>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</si>
  <si>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</si>
  <si>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</si>
  <si>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</si>
  <si>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</si>
  <si>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</si>
  <si>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</si>
  <si>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</si>
  <si>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</si>
  <si>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</si>
  <si>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</si>
  <si>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</si>
  <si>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</si>
  <si>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</si>
  <si>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</si>
  <si>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</si>
  <si>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</si>
  <si>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</si>
  <si>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</si>
  <si>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</si>
  <si>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</si>
  <si>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</si>
  <si>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</si>
  <si>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</si>
  <si>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</si>
  <si>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</si>
  <si>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</si>
  <si>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</si>
  <si>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</si>
  <si>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</si>
  <si>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</si>
  <si>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</si>
  <si>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</si>
  <si>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</si>
  <si>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</si>
  <si>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</si>
  <si>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</si>
  <si>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</si>
  <si>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</si>
  <si>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</si>
  <si>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</si>
  <si>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</si>
  <si>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</si>
  <si>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</si>
  <si>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</si>
  <si>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</si>
  <si>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</si>
  <si>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</si>
  <si>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</si>
  <si>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</si>
  <si>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</si>
  <si>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</si>
  <si>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</si>
  <si>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</si>
  <si>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</si>
  <si>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</si>
  <si>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</si>
  <si>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</si>
  <si>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</si>
  <si>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</si>
  <si>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</si>
  <si>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</si>
  <si>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</si>
  <si>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</si>
  <si>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</si>
  <si>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</si>
  <si>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</si>
  <si>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</si>
  <si>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</si>
  <si>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</si>
  <si>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</si>
  <si>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</si>
  <si>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</si>
  <si>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</si>
  <si>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</si>
  <si>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</si>
  <si>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</si>
  <si>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</si>
  <si>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</si>
  <si>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</si>
  <si>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</si>
  <si>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</si>
  <si>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</si>
  <si>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</si>
  <si>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</si>
  <si>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</si>
  <si>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</si>
  <si>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</si>
  <si>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</si>
  <si>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</si>
  <si>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</si>
  <si>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</si>
  <si>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</si>
  <si>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</si>
  <si>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</si>
  <si>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</si>
  <si>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</si>
  <si>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</si>
  <si>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</si>
  <si>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</si>
  <si>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</si>
  <si>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</si>
  <si>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</si>
  <si>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</si>
  <si>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</si>
  <si>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</si>
  <si>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</si>
  <si>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</si>
  <si>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</si>
  <si>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</si>
  <si>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</si>
  <si>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</si>
  <si>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</si>
  <si>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</si>
  <si>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</si>
  <si>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</si>
  <si>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</si>
  <si>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</si>
  <si>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</si>
  <si>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</si>
  <si>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</si>
  <si>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</si>
  <si>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</si>
  <si>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</si>
  <si>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</si>
  <si>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</si>
  <si>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</si>
  <si>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</si>
  <si>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</si>
  <si>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</si>
  <si>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</si>
  <si>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</si>
  <si>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</si>
  <si>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</si>
  <si>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</si>
  <si>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</si>
  <si>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</si>
  <si>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</si>
  <si>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</si>
  <si>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</si>
  <si>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</si>
  <si>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</si>
  <si>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</si>
  <si>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</si>
  <si>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</si>
  <si>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</si>
  <si>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</si>
  <si>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</si>
  <si>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</si>
  <si>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</si>
  <si>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</si>
  <si>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</si>
  <si>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</si>
  <si>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</si>
  <si>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</si>
  <si>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</si>
  <si>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</si>
  <si>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</si>
  <si>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</si>
  <si>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</si>
  <si>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</si>
  <si>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</si>
  <si>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</si>
  <si>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</si>
  <si>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</si>
  <si>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</si>
  <si>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</si>
  <si>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</si>
  <si>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</si>
  <si>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</si>
  <si>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</si>
  <si>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</si>
  <si>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</si>
  <si>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</si>
  <si>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</si>
  <si>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</si>
  <si>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</si>
  <si>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</si>
  <si>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</si>
  <si>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</si>
  <si>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</si>
  <si>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</si>
  <si>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</si>
  <si>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</si>
  <si>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</si>
  <si>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</si>
  <si>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</si>
  <si>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</si>
  <si>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</si>
  <si>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</si>
  <si>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</si>
  <si>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</si>
  <si>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</si>
  <si>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</si>
  <si>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</si>
  <si>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</si>
  <si>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</si>
  <si>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</si>
  <si>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</si>
  <si>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</si>
  <si>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</si>
  <si>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</si>
  <si>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</si>
  <si>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</si>
  <si>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</si>
  <si>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</si>
  <si>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</si>
  <si>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</si>
  <si>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</si>
  <si>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</si>
  <si>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</si>
  <si>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</si>
  <si>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</si>
  <si>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</si>
  <si>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</si>
  <si>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</si>
  <si>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</si>
  <si>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</si>
  <si>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</si>
  <si>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</si>
  <si>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</si>
  <si>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</si>
  <si>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</si>
  <si>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</si>
  <si>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</si>
  <si>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</si>
  <si>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</si>
  <si>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</si>
  <si>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</si>
  <si>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</si>
  <si>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</si>
  <si>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</si>
  <si>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</si>
  <si>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</si>
  <si>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</si>
  <si>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</si>
  <si>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</si>
  <si>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</si>
  <si>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</si>
  <si>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</si>
  <si>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</si>
  <si>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</si>
  <si>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</si>
  <si>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</si>
  <si>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</si>
  <si>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</si>
  <si>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</si>
  <si>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</si>
  <si>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</si>
  <si>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</si>
  <si>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</si>
  <si>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</si>
  <si>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</si>
  <si>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</si>
  <si>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</si>
  <si>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</si>
  <si>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</si>
  <si>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</si>
  <si>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</si>
  <si>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</si>
  <si>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</si>
  <si>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</si>
  <si>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</si>
  <si>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</si>
  <si>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</si>
  <si>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</si>
  <si>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</si>
  <si>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</si>
  <si>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</si>
  <si>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</si>
  <si>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</si>
  <si>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</si>
  <si>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</si>
  <si>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</si>
  <si>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</si>
  <si>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</si>
  <si>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</si>
  <si>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</si>
  <si>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</si>
  <si>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</si>
  <si>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</si>
  <si>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</si>
  <si>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</si>
  <si>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</si>
  <si>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</si>
  <si>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</si>
  <si>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</si>
  <si>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</si>
  <si>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</si>
  <si>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</si>
  <si>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</si>
  <si>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</si>
  <si>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</si>
  <si>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</si>
  <si>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</si>
  <si>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</si>
  <si>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</si>
  <si>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</si>
  <si>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</si>
  <si>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</si>
  <si>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</si>
  <si>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</si>
  <si>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</si>
  <si>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</si>
  <si>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</si>
  <si>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</si>
  <si>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</si>
  <si>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</si>
  <si>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</si>
  <si>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</si>
  <si>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</si>
  <si>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</si>
  <si>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</si>
  <si>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</si>
  <si>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</si>
  <si>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</si>
  <si>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</si>
  <si>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</si>
  <si>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</si>
  <si>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</si>
  <si>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</si>
  <si>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</si>
  <si>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</si>
  <si>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</si>
  <si>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</si>
  <si>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</si>
  <si>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</si>
  <si>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</si>
  <si>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</si>
  <si>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</si>
  <si>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</si>
  <si>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</si>
  <si>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</si>
  <si>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</si>
  <si>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</si>
  <si>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</si>
  <si>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</si>
  <si>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</si>
  <si>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</si>
  <si>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</si>
  <si>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</si>
  <si>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</si>
  <si>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</si>
  <si>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</si>
  <si>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</si>
  <si>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</si>
  <si>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</si>
  <si>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</si>
  <si>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</si>
  <si>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</si>
  <si>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</si>
  <si>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</si>
  <si>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</si>
  <si>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</si>
  <si>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</si>
  <si>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</si>
  <si>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</si>
  <si>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</si>
  <si>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</si>
  <si>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</si>
  <si>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</si>
  <si>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</si>
  <si>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</si>
  <si>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</si>
  <si>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</si>
  <si>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</si>
  <si>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</si>
  <si>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</si>
  <si>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</si>
  <si>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</si>
  <si>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</si>
  <si>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</si>
  <si>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</si>
  <si>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</si>
  <si>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</si>
  <si>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</si>
  <si>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</si>
  <si>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</si>
  <si>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</si>
  <si>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</si>
  <si>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</si>
  <si>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</si>
  <si>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</si>
  <si>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</si>
  <si>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</si>
  <si>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</si>
  <si>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</si>
  <si>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</si>
  <si>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</si>
  <si>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</si>
  <si>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</si>
  <si>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</si>
  <si>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</si>
  <si>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</si>
  <si>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</si>
  <si>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</si>
  <si>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</si>
  <si>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</si>
  <si>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</si>
  <si>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</si>
  <si>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</si>
  <si>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</si>
  <si>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</si>
  <si>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</si>
  <si>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</si>
  <si>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</si>
  <si>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</si>
  <si>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</si>
  <si>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</si>
  <si>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</si>
  <si>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</si>
  <si>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</si>
  <si>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</si>
  <si>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</si>
  <si>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</si>
  <si>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</si>
  <si>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</si>
  <si>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</si>
  <si>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</si>
  <si>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</si>
  <si>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</si>
  <si>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</si>
  <si>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</si>
  <si>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</si>
  <si>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</si>
  <si>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</si>
  <si>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</si>
  <si>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</si>
  <si>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</si>
  <si>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</si>
  <si>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</si>
  <si>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</si>
  <si>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</si>
  <si>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</si>
  <si>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</si>
  <si>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</si>
  <si>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</si>
  <si>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</si>
  <si>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</si>
  <si>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</si>
  <si>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</si>
  <si>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</si>
  <si>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</si>
  <si>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</si>
  <si>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</si>
  <si>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</si>
  <si>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</si>
  <si>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</si>
  <si>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</si>
  <si>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</si>
  <si>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</si>
  <si>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</si>
  <si>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</si>
  <si>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</si>
  <si>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</si>
  <si>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</si>
  <si>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</si>
  <si>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</si>
  <si>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</si>
  <si>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</si>
  <si>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</si>
  <si>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</si>
  <si>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</si>
  <si>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</si>
  <si>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</si>
  <si>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</si>
  <si>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</si>
  <si>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</si>
  <si>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</si>
  <si>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</si>
  <si>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</si>
  <si>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</si>
  <si>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</si>
  <si>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</si>
  <si>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</si>
  <si>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</si>
  <si>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</si>
  <si>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</si>
  <si>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</si>
  <si>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</si>
  <si>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</si>
  <si>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</si>
  <si>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</si>
  <si>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</si>
  <si>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</si>
  <si>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</si>
  <si>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</si>
  <si>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</si>
  <si>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</si>
  <si>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</si>
  <si>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</si>
  <si>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</si>
  <si>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</si>
  <si>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</si>
  <si>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</si>
  <si>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</si>
  <si>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</si>
  <si>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</si>
  <si>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</si>
  <si>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</si>
  <si>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</si>
  <si>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</si>
  <si>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</si>
  <si>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</si>
  <si>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</si>
  <si>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</si>
  <si>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</si>
  <si>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</si>
  <si>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</si>
  <si>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</si>
  <si>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</si>
  <si>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</si>
  <si>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</si>
  <si>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</si>
  <si>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</si>
  <si>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</si>
  <si>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</si>
  <si>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</si>
  <si>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</si>
  <si>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</si>
  <si>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</si>
  <si>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</si>
  <si>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</si>
  <si>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</si>
  <si>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</si>
  <si>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</si>
  <si>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</si>
  <si>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</si>
  <si>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</si>
  <si>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</si>
  <si>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</si>
  <si>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</si>
  <si>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</si>
  <si>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</si>
  <si>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</si>
  <si>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</si>
  <si>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</si>
  <si>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</si>
  <si>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</si>
  <si>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</si>
  <si>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</si>
  <si>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</si>
  <si>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</si>
  <si>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</si>
  <si>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</si>
  <si>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</si>
  <si>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</si>
  <si>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</si>
  <si>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</si>
  <si>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</si>
  <si>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</si>
  <si>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</si>
  <si>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</si>
  <si>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</si>
  <si>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</si>
  <si>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</si>
  <si>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</si>
  <si>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</si>
  <si>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</si>
  <si>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</si>
  <si>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</si>
  <si>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</si>
  <si>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</si>
  <si>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</si>
  <si>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</si>
  <si>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</si>
  <si>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</si>
  <si>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</si>
  <si>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</si>
  <si>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</si>
  <si>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</si>
  <si>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</si>
  <si>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</si>
  <si>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</si>
  <si>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</si>
  <si>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</si>
  <si>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</si>
  <si>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</si>
  <si>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</si>
  <si>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</si>
  <si>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</si>
  <si>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</si>
  <si>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</si>
  <si>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</si>
  <si>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</si>
  <si>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</si>
  <si>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</si>
  <si>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</si>
  <si>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</si>
  <si>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</si>
  <si>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</si>
  <si>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</si>
  <si>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</si>
  <si>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</si>
  <si>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</si>
  <si>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</si>
  <si>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</si>
  <si>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</si>
  <si>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</si>
  <si>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</si>
  <si>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</si>
  <si>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</si>
  <si>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</si>
  <si>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</si>
  <si>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</si>
  <si>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</si>
  <si>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</si>
  <si>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</si>
  <si>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</si>
  <si>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</si>
  <si>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</si>
  <si>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</si>
  <si>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</si>
  <si>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</si>
  <si>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</si>
  <si>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</si>
  <si>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</si>
  <si>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</si>
  <si>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</si>
  <si>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</si>
  <si>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</si>
  <si>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</si>
  <si>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</si>
  <si>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</si>
  <si>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</si>
  <si>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</si>
  <si>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</si>
  <si>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</si>
  <si>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</si>
  <si>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</si>
  <si>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</si>
  <si>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</si>
  <si>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</si>
  <si>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</si>
  <si>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</si>
  <si>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</si>
  <si>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</si>
  <si>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</si>
  <si>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</si>
  <si>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</si>
  <si>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</si>
  <si>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</si>
  <si>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</si>
  <si>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</si>
  <si>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</si>
  <si>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</si>
  <si>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</si>
  <si>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</si>
  <si>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</si>
  <si>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</si>
  <si>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</si>
  <si>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</si>
  <si>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</si>
  <si>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</si>
  <si>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</si>
  <si>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</si>
  <si>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</si>
  <si>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</si>
  <si>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</si>
  <si>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</si>
  <si>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</si>
  <si>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</si>
  <si>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</si>
  <si>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</si>
  <si>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</si>
  <si>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</si>
  <si>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</si>
  <si>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</si>
  <si>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</si>
  <si>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</si>
  <si>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</si>
  <si>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</si>
  <si>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</si>
  <si>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</si>
  <si>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</si>
  <si>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</si>
  <si>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</si>
  <si>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</si>
  <si>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</si>
  <si>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</si>
  <si>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</si>
  <si>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</si>
  <si>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</si>
  <si>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</si>
  <si>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</si>
  <si>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</si>
  <si>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</si>
  <si>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</si>
  <si>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</si>
  <si>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</si>
  <si>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</si>
  <si>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</si>
  <si>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</si>
  <si>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</si>
  <si>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</si>
  <si>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</si>
  <si>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</si>
  <si>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</si>
  <si>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</si>
  <si>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</si>
  <si>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</si>
  <si>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</si>
  <si>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</si>
  <si>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</si>
  <si>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</si>
  <si>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</si>
  <si>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</si>
  <si>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</si>
  <si>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</si>
  <si>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</si>
  <si>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</si>
  <si>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</si>
  <si>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</si>
  <si>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</si>
  <si>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</si>
  <si>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</si>
  <si>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</si>
  <si>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</si>
  <si>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</si>
  <si>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</si>
  <si>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</si>
  <si>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</si>
  <si>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</si>
  <si>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</si>
  <si>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</si>
  <si>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</si>
  <si>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</si>
  <si>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</si>
  <si>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</si>
  <si>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</si>
  <si>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</si>
  <si>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</si>
  <si>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</si>
  <si>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</si>
  <si>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</si>
  <si>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</si>
  <si>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</si>
  <si>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</si>
  <si>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</si>
  <si>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</si>
  <si>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</si>
  <si>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</si>
  <si>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</si>
  <si>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</si>
  <si>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</si>
  <si>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</si>
  <si>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</si>
  <si>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</si>
  <si>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</si>
  <si>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</si>
  <si>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</si>
  <si>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</si>
  <si>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</si>
  <si>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</si>
  <si>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</si>
  <si>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</si>
  <si>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</si>
  <si>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</si>
  <si>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</si>
  <si>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</si>
  <si>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</si>
  <si>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</si>
  <si>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</si>
  <si>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</si>
  <si>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</si>
  <si>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</si>
  <si>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</si>
  <si>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</si>
  <si>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</si>
  <si>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</si>
  <si>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</si>
  <si>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</si>
  <si>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</si>
  <si>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</si>
  <si>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</si>
  <si>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</si>
  <si>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</si>
  <si>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</si>
  <si>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</si>
  <si>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</si>
  <si>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</si>
  <si>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</si>
  <si>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</si>
  <si>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</si>
  <si>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</si>
  <si>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</si>
  <si>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</si>
  <si>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</si>
  <si>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</si>
  <si>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</si>
  <si>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</si>
  <si>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</si>
  <si>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</si>
  <si>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</si>
  <si>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</si>
  <si>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</si>
  <si>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</si>
  <si>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</si>
  <si>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</si>
  <si>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</si>
  <si>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</si>
  <si>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</si>
  <si>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</si>
  <si>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</si>
  <si>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</si>
  <si>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</si>
  <si>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</si>
  <si>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</si>
  <si>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</si>
  <si>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</si>
  <si>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</si>
  <si>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</si>
  <si>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</si>
  <si>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</si>
  <si>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</si>
  <si>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</si>
  <si>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</si>
  <si>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</si>
  <si>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</si>
  <si>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</si>
  <si>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</si>
  <si>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</si>
  <si>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</si>
  <si>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</si>
  <si>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</si>
  <si>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</si>
  <si>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</si>
  <si>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</si>
  <si>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</si>
  <si>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</si>
  <si>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</si>
  <si>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</si>
  <si>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</si>
  <si>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</si>
  <si>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</si>
  <si>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</si>
  <si>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</si>
  <si>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</si>
  <si>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</si>
  <si>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</si>
  <si>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</si>
  <si>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</si>
  <si>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</si>
  <si>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</si>
  <si>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</si>
  <si>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</si>
  <si>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</si>
  <si>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</si>
  <si>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</si>
  <si>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</si>
  <si>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</si>
  <si>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</si>
  <si>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</si>
  <si>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</si>
  <si>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</si>
  <si>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</si>
  <si>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</si>
  <si>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</si>
  <si>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</si>
  <si>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</si>
  <si>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</si>
  <si>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</si>
  <si>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</si>
  <si>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</si>
  <si>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</si>
  <si>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</si>
  <si>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</si>
  <si>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</si>
  <si>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</si>
  <si>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</si>
  <si>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</si>
  <si>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</si>
  <si>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</si>
  <si>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</si>
  <si>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</si>
  <si>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</si>
  <si>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</si>
  <si>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</si>
  <si>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</si>
  <si>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</si>
  <si>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</si>
  <si>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</si>
  <si>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</si>
  <si>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</si>
  <si>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</si>
  <si>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</si>
  <si>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</si>
  <si>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</si>
  <si>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</si>
  <si>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</si>
  <si>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</si>
  <si>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</si>
  <si>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</si>
  <si>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</si>
  <si>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</si>
  <si>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</si>
  <si>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</si>
  <si>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</si>
  <si>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</si>
  <si>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</si>
  <si>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</si>
  <si>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</si>
  <si>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</si>
  <si>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</si>
  <si>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</si>
  <si>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</si>
  <si>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</si>
  <si>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</si>
  <si>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</si>
  <si>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</si>
  <si>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</si>
  <si>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</si>
  <si>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</si>
  <si>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</si>
  <si>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</si>
  <si>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</si>
  <si>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</si>
  <si>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</si>
  <si>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</si>
  <si>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</si>
  <si>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</si>
  <si>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</si>
  <si>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</si>
  <si>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</si>
  <si>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</si>
  <si>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</si>
  <si>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</si>
  <si>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</si>
  <si>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</si>
  <si>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</si>
  <si>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</si>
  <si>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</si>
  <si>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</si>
  <si>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</si>
  <si>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</si>
  <si>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</si>
  <si>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</si>
  <si>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</si>
  <si>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</si>
  <si>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</si>
  <si>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</si>
  <si>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</si>
  <si>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</si>
  <si>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</si>
  <si>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</si>
  <si>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</si>
  <si>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</si>
  <si>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</si>
  <si>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</si>
  <si>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</si>
  <si>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</si>
  <si>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</si>
  <si>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</si>
  <si>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</si>
  <si>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</si>
  <si>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</si>
  <si>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</si>
  <si>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</si>
  <si>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</si>
  <si>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</si>
  <si>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</si>
  <si>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</si>
  <si>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</si>
  <si>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</si>
  <si>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</si>
  <si>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</si>
  <si>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</si>
  <si>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</si>
  <si>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</si>
  <si>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</si>
  <si>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</si>
  <si>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</si>
  <si>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</si>
  <si>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</si>
  <si>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</si>
  <si>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</si>
  <si>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</si>
  <si>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</si>
  <si>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</si>
  <si>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</si>
  <si>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</si>
  <si>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</si>
  <si>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</si>
  <si>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</si>
  <si>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</si>
  <si>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</si>
  <si>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</si>
  <si>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</si>
  <si>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</si>
  <si>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</si>
  <si>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</si>
  <si>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</si>
  <si>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</si>
  <si>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</si>
  <si>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</si>
  <si>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</si>
  <si>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</si>
  <si>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</si>
  <si>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</si>
  <si>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</si>
  <si>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</si>
  <si>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</si>
  <si>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</si>
  <si>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</si>
  <si>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</si>
  <si>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</si>
  <si>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</si>
  <si>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</si>
  <si>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</si>
  <si>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</si>
  <si>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</si>
  <si>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</si>
  <si>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</si>
  <si>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</si>
  <si>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</si>
  <si>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</si>
  <si>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</si>
  <si>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</si>
  <si>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</si>
  <si>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</si>
  <si>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</si>
  <si>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</si>
  <si>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</si>
  <si>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</si>
  <si>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</si>
  <si>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</si>
  <si>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</si>
  <si>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</si>
  <si>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</si>
  <si>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</si>
  <si>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</si>
  <si>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</si>
  <si>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</si>
  <si>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</si>
  <si>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</si>
  <si>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</si>
  <si>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</si>
  <si>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</si>
  <si>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</si>
  <si>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</si>
  <si>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</si>
  <si>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</si>
  <si>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</si>
  <si>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</si>
  <si>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</si>
  <si>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</si>
  <si>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</si>
  <si>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</si>
  <si>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</si>
  <si>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</si>
  <si>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</si>
  <si>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</si>
  <si>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</si>
  <si>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</si>
  <si>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</si>
  <si>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</si>
  <si>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</si>
  <si>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</si>
  <si>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</si>
  <si>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</si>
  <si>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</si>
  <si>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</si>
  <si>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</si>
  <si>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</si>
  <si>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</si>
  <si>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</si>
  <si>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</si>
  <si>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</si>
  <si>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</si>
  <si>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</si>
  <si>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</si>
  <si>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</si>
  <si>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</si>
  <si>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</si>
  <si>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</si>
  <si>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</si>
  <si>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</si>
  <si>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</si>
  <si>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</si>
  <si>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</si>
  <si>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</si>
  <si>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</si>
  <si>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</si>
  <si>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</si>
  <si>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</si>
  <si>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</si>
  <si>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</si>
  <si>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</si>
  <si>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</si>
  <si>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</si>
  <si>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</si>
  <si>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</si>
  <si>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</si>
  <si>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</si>
  <si>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</si>
  <si>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</si>
  <si>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</si>
  <si>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</si>
  <si>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</si>
  <si>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</si>
  <si>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</si>
  <si>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</si>
  <si>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</si>
  <si>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</si>
  <si>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</si>
  <si>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</si>
  <si>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</si>
  <si>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</si>
  <si>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</si>
  <si>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</si>
  <si>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</si>
  <si>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</si>
  <si>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</si>
  <si>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</si>
  <si>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</si>
  <si>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</si>
  <si>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</si>
  <si>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</si>
  <si>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</si>
  <si>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</si>
  <si>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</si>
  <si>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</si>
  <si>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</si>
  <si>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</si>
  <si>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</si>
  <si>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</si>
  <si>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</si>
  <si>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</si>
  <si>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</si>
  <si>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</si>
  <si>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</si>
  <si>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</si>
  <si>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</si>
  <si>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</si>
  <si>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</si>
  <si>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</si>
  <si>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</si>
  <si>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</si>
  <si>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</si>
  <si>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</si>
  <si>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</si>
  <si>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</si>
  <si>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</si>
  <si>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</si>
  <si>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</si>
  <si>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</si>
  <si>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</si>
  <si>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</si>
  <si>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</si>
  <si>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</si>
  <si>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</si>
  <si>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</si>
  <si>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</si>
  <si>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</si>
  <si>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</si>
  <si>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</si>
  <si>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</si>
  <si>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</si>
  <si>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</si>
  <si>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</si>
  <si>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</si>
  <si>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</si>
  <si>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</si>
  <si>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</si>
  <si>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</si>
  <si>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</si>
  <si>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</si>
  <si>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</si>
  <si>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</si>
  <si>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</si>
  <si>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</si>
  <si>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</si>
  <si>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</si>
  <si>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</si>
  <si>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</si>
  <si>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</si>
  <si>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</si>
  <si>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</si>
  <si>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</si>
  <si>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</si>
  <si>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</si>
  <si>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</si>
  <si>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</si>
  <si>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</si>
  <si>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</si>
  <si>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</si>
  <si>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</si>
  <si>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</si>
  <si>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</si>
  <si>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</si>
  <si>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</si>
  <si>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</si>
  <si>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</si>
  <si>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</si>
  <si>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</si>
  <si>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</si>
  <si>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</si>
  <si>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</si>
  <si>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</si>
  <si>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</si>
  <si>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</si>
  <si>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</si>
  <si>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</si>
  <si>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</si>
  <si>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</si>
  <si>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</si>
  <si>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</si>
  <si>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</si>
  <si>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</si>
  <si>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</si>
  <si>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</si>
  <si>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</si>
  <si>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</si>
  <si>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</si>
  <si>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</si>
  <si>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</si>
  <si>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</si>
  <si>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</si>
  <si>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</si>
  <si>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</si>
  <si>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</si>
  <si>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</si>
  <si>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</si>
  <si>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</si>
  <si>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</si>
  <si>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</si>
  <si>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</si>
  <si>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</si>
  <si>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</si>
  <si>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</si>
  <si>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</si>
  <si>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</si>
  <si>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</si>
  <si>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</si>
  <si>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</si>
  <si>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</si>
  <si>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</si>
  <si>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</si>
  <si>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</si>
  <si>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</si>
  <si>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</si>
  <si>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</si>
  <si>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</si>
  <si>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</si>
  <si>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</si>
  <si>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</si>
  <si>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</si>
  <si>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</si>
  <si>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</si>
  <si>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</si>
  <si>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</si>
  <si>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</si>
  <si>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</si>
  <si>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</si>
  <si>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</si>
  <si>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</si>
  <si>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</si>
  <si>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</si>
  <si>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</si>
  <si>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</si>
  <si>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</si>
  <si>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</si>
  <si>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</si>
  <si>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</si>
  <si>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</si>
  <si>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</si>
  <si>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</si>
  <si>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</si>
  <si>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</si>
  <si>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</si>
  <si>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</si>
  <si>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</si>
  <si>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</si>
  <si>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</si>
  <si>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</si>
  <si>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</si>
  <si>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</si>
  <si>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</si>
  <si>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</si>
  <si>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</si>
  <si>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</si>
  <si>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</si>
  <si>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</si>
  <si>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</si>
  <si>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</si>
  <si>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</si>
  <si>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</si>
  <si>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</si>
  <si>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</si>
  <si>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</si>
  <si>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</si>
  <si>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</si>
  <si>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</si>
  <si>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</si>
  <si>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</si>
  <si>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</si>
  <si>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</si>
  <si>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</si>
  <si>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</si>
  <si>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</si>
  <si>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</si>
  <si>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</si>
  <si>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</si>
  <si>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</si>
  <si>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</si>
  <si>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</si>
  <si>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</si>
  <si>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</si>
  <si>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</si>
  <si>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</si>
  <si>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</si>
  <si>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</si>
  <si>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</si>
  <si>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</si>
  <si>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</si>
  <si>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</si>
  <si>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</si>
  <si>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</si>
  <si>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</si>
  <si>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</si>
  <si>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</si>
  <si>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</si>
  <si>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</si>
  <si>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</si>
  <si>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</si>
  <si>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</si>
  <si>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</si>
  <si>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</si>
  <si>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</si>
  <si>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</si>
  <si>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</si>
  <si>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</si>
  <si>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</si>
  <si>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</si>
  <si>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</si>
  <si>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</si>
  <si>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</si>
  <si>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</si>
  <si>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</si>
  <si>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</si>
  <si>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</si>
  <si>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</si>
  <si>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</si>
  <si>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</si>
  <si>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</si>
  <si>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</si>
  <si>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</si>
  <si>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</si>
  <si>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</si>
  <si>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</si>
  <si>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</si>
  <si>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</si>
  <si>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</si>
  <si>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</si>
  <si>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</si>
  <si>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</si>
  <si>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</si>
  <si>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</si>
  <si>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</si>
  <si>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</si>
  <si>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</si>
  <si>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</si>
  <si>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</si>
  <si>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</si>
  <si>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</si>
  <si>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</si>
  <si>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</si>
  <si>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</si>
  <si>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</si>
  <si>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</si>
  <si>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</si>
  <si>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</si>
  <si>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</si>
  <si>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</si>
  <si>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</si>
  <si>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</si>
  <si>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</si>
  <si>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</si>
  <si>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</si>
  <si>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</si>
  <si>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</si>
  <si>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</si>
  <si>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</si>
  <si>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</si>
  <si>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</si>
  <si>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</si>
  <si>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</si>
  <si>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</si>
  <si>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</si>
  <si>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</si>
  <si>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</si>
  <si>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</si>
  <si>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</si>
  <si>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</si>
  <si>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</si>
  <si>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</si>
  <si>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</si>
  <si>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</si>
  <si>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</si>
  <si>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</si>
  <si>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</si>
  <si>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</si>
  <si>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</si>
  <si>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</si>
  <si>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</si>
  <si>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</si>
  <si>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</si>
  <si>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</si>
  <si>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</si>
  <si>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</si>
  <si>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</si>
  <si>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</si>
  <si>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</si>
  <si>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</si>
  <si>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</si>
  <si>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</si>
  <si>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</si>
  <si>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</si>
  <si>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</si>
  <si>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</si>
  <si>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</si>
  <si>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</si>
  <si>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</si>
  <si>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</si>
  <si>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</si>
  <si>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</si>
  <si>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</si>
  <si>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</si>
  <si>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</si>
  <si>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</si>
  <si>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</si>
  <si>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</si>
  <si>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</si>
  <si>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</si>
  <si>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</si>
  <si>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</si>
  <si>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</si>
  <si>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</si>
  <si>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</si>
  <si>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</si>
  <si>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</si>
  <si>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</si>
  <si>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</si>
  <si>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</si>
  <si>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</si>
  <si>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</si>
  <si>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</si>
  <si>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</si>
  <si>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</si>
  <si>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</si>
  <si>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</si>
  <si>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</si>
  <si>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</si>
  <si>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</si>
  <si>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</si>
  <si>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</si>
  <si>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</si>
  <si>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</si>
  <si>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</si>
  <si>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</si>
  <si>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</si>
  <si>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</si>
  <si>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</si>
  <si>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</si>
  <si>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</si>
  <si>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</si>
  <si>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</si>
  <si>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</si>
  <si>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</si>
  <si>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</si>
  <si>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</si>
  <si>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</si>
  <si>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</si>
  <si>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</si>
  <si>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</si>
  <si>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</si>
  <si>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</si>
  <si>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</si>
  <si>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</si>
  <si>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</si>
  <si>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</si>
  <si>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</si>
  <si>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</si>
  <si>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</si>
  <si>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</si>
  <si>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</si>
  <si>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</si>
  <si>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</si>
  <si>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</si>
  <si>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</si>
  <si>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</si>
  <si>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</si>
  <si>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</si>
  <si>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</si>
  <si>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</si>
  <si>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</si>
  <si>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</si>
  <si>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</si>
  <si>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</si>
  <si>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</si>
  <si>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</si>
  <si>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</si>
  <si>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</si>
  <si>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</si>
  <si>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</si>
  <si>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</si>
  <si>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</si>
  <si>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</si>
  <si>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</si>
  <si>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</si>
  <si>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</si>
  <si>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</si>
  <si>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</si>
  <si>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</si>
  <si>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</si>
  <si>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</si>
  <si>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</si>
  <si>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</si>
  <si>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</si>
  <si>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</si>
  <si>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</si>
  <si>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</si>
  <si>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</si>
  <si>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</si>
  <si>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</si>
  <si>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</si>
  <si>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</si>
  <si>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</si>
  <si>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</si>
  <si>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</si>
  <si>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</si>
  <si>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</si>
  <si>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</si>
  <si>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</si>
  <si>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</si>
  <si>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</si>
  <si>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</si>
  <si>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</si>
  <si>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</si>
  <si>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</si>
  <si>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</si>
  <si>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</si>
  <si>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</si>
  <si>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</si>
  <si>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</si>
  <si>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</si>
  <si>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</si>
  <si>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</si>
  <si>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</si>
  <si>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</si>
  <si>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</si>
  <si>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</si>
  <si>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</si>
  <si>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</si>
  <si>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</si>
  <si>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</si>
  <si>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</si>
  <si>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</si>
  <si>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</si>
  <si>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</si>
  <si>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</si>
  <si>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</si>
  <si>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</si>
  <si>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</si>
  <si>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</si>
  <si>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</si>
  <si>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</si>
  <si>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</si>
  <si>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</si>
  <si>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</si>
  <si>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</si>
  <si>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</si>
  <si>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</si>
  <si>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</si>
  <si>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</si>
  <si>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</si>
  <si>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</si>
  <si>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</si>
  <si>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</si>
  <si>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</si>
  <si>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</si>
  <si>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</si>
  <si>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</si>
  <si>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</si>
  <si>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</si>
  <si>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</si>
  <si>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</si>
  <si>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</si>
  <si>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</si>
  <si>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</si>
  <si>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</si>
  <si>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</si>
  <si>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</si>
  <si>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</si>
  <si>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</si>
  <si>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</si>
  <si>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</si>
  <si>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</si>
  <si>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</si>
  <si>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</si>
  <si>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</si>
  <si>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</si>
  <si>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</si>
  <si>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</si>
  <si>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</si>
  <si>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</si>
  <si>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</si>
  <si>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</si>
  <si>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</si>
  <si>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</si>
  <si>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</si>
  <si>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</si>
  <si>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</si>
  <si>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</si>
  <si>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</si>
  <si>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</si>
  <si>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</si>
  <si>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</si>
  <si>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</si>
  <si>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</si>
  <si>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</si>
  <si>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</si>
  <si>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</si>
  <si>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</si>
  <si>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</si>
  <si>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</si>
  <si>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</si>
  <si>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</si>
  <si>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</si>
  <si>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</si>
  <si>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</si>
  <si>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</si>
  <si>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</si>
  <si>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</si>
  <si>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</si>
  <si>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</si>
  <si>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</si>
  <si>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</si>
  <si>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</si>
  <si>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</si>
  <si>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</si>
  <si>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</si>
  <si>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</si>
  <si>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</si>
  <si>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</si>
  <si>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</si>
  <si>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</si>
  <si>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</si>
  <si>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</si>
  <si>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</si>
  <si>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</si>
  <si>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</si>
  <si>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</si>
  <si>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</si>
  <si>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</si>
  <si>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</si>
  <si>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</si>
  <si>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</si>
  <si>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</si>
  <si>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</si>
  <si>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</si>
  <si>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</si>
  <si>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</si>
  <si>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</si>
  <si>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</si>
  <si>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</si>
  <si>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</si>
  <si>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</si>
  <si>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</si>
  <si>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</si>
  <si>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</si>
  <si>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</si>
  <si>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</si>
  <si>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</si>
  <si>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</si>
  <si>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</si>
  <si>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</si>
  <si>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</si>
  <si>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</si>
  <si>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</si>
  <si>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</si>
  <si>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</si>
  <si>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</si>
  <si>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</si>
  <si>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</si>
  <si>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</si>
  <si>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</si>
  <si>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</si>
  <si>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</si>
  <si>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</si>
  <si>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</si>
  <si>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</si>
  <si>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</si>
  <si>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</si>
  <si>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</si>
  <si>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</si>
  <si>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</si>
  <si>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</si>
  <si>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</si>
  <si>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</si>
  <si>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</si>
  <si>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</si>
  <si>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</si>
  <si>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</si>
  <si>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</si>
  <si>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</si>
  <si>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</si>
  <si>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</si>
  <si>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</si>
  <si>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</si>
  <si>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</si>
  <si>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</si>
  <si>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</si>
  <si>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</si>
  <si>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</si>
  <si>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</si>
  <si>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</si>
  <si>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</si>
  <si>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</si>
  <si>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</si>
  <si>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</si>
  <si>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</si>
  <si>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</si>
  <si>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</si>
  <si>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</si>
  <si>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</si>
  <si>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</si>
  <si>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</si>
  <si>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</si>
  <si>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</si>
  <si>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</si>
  <si>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</si>
  <si>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</si>
  <si>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</si>
  <si>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</si>
  <si>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</si>
  <si>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</si>
  <si>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</si>
  <si>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</si>
  <si>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</si>
  <si>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</si>
  <si>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</si>
  <si>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</si>
  <si>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</si>
  <si>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</si>
  <si>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</si>
  <si>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</si>
  <si>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</si>
  <si>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</si>
  <si>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</si>
  <si>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</si>
  <si>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</si>
  <si>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</si>
  <si>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</si>
  <si>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</si>
  <si>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</si>
  <si>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</si>
  <si>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</si>
  <si>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</si>
  <si>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</si>
  <si>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</si>
  <si>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</si>
  <si>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</si>
  <si>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</si>
  <si>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</si>
  <si>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</si>
  <si>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</si>
  <si>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</si>
  <si>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</si>
  <si>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</si>
  <si>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</si>
  <si>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</si>
  <si>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</si>
  <si>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</si>
  <si>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</si>
  <si>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</si>
  <si>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</si>
  <si>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</si>
  <si>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</si>
  <si>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</si>
  <si>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</si>
  <si>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</si>
  <si>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</si>
  <si>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</si>
  <si>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</si>
  <si>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</si>
  <si>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</si>
  <si>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</si>
  <si>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</si>
  <si>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</si>
  <si>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</si>
  <si>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</si>
  <si>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</si>
  <si>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</si>
  <si>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</si>
  <si>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</si>
  <si>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</si>
  <si>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</si>
  <si>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</si>
  <si>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</si>
  <si>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</si>
  <si>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</si>
  <si>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</si>
  <si>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</si>
  <si>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</si>
  <si>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</si>
  <si>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</si>
  <si>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</si>
  <si>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</si>
  <si>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</si>
  <si>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</si>
  <si>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</si>
  <si>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</si>
  <si>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</si>
  <si>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</si>
  <si>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</si>
  <si>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</si>
  <si>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</si>
  <si>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</si>
  <si>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</si>
  <si>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</si>
  <si>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</si>
  <si>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</si>
  <si>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</si>
  <si>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</si>
  <si>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</si>
  <si>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</si>
  <si>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</si>
  <si>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</si>
  <si>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</si>
  <si>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</si>
  <si>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</si>
  <si>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</si>
  <si>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</si>
  <si>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</si>
  <si>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</si>
  <si>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</si>
  <si>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</si>
  <si>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</si>
  <si>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</si>
  <si>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</si>
  <si>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</si>
  <si>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</si>
  <si>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</si>
  <si>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</si>
  <si>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</si>
  <si>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</si>
  <si>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</si>
  <si>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</si>
  <si>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</si>
  <si>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</si>
  <si>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</si>
  <si>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</si>
  <si>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</si>
  <si>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</si>
  <si>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</si>
  <si>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</si>
  <si>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</si>
  <si>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</si>
  <si>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</si>
  <si>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</si>
  <si>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</si>
  <si>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</si>
  <si>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</si>
  <si>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</si>
  <si>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</si>
  <si>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</si>
  <si>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</si>
  <si>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</si>
  <si>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</si>
  <si>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</si>
  <si>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</si>
  <si>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</si>
  <si>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</si>
  <si>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</si>
  <si>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</si>
  <si>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</si>
  <si>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</si>
  <si>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</si>
  <si>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</si>
  <si>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</si>
  <si>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</si>
  <si>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</si>
  <si>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</si>
  <si>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</si>
  <si>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</si>
  <si>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</si>
  <si>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</si>
  <si>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</si>
  <si>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</si>
  <si>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</si>
  <si>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</si>
  <si>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</si>
  <si>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</si>
  <si>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</si>
  <si>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</si>
  <si>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</si>
  <si>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</si>
  <si>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</si>
  <si>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</si>
  <si>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</si>
  <si>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</si>
  <si>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</si>
  <si>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</si>
  <si>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</si>
  <si>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</si>
  <si>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</si>
  <si>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</si>
  <si>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</si>
  <si>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</si>
  <si>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</si>
  <si>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</si>
  <si>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</si>
  <si>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</si>
  <si>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</si>
  <si>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</si>
  <si>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</si>
  <si>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</si>
  <si>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</si>
  <si>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</si>
  <si>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</si>
  <si>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</si>
  <si>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</si>
  <si>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</si>
  <si>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</si>
  <si>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</si>
  <si>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</si>
  <si>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</si>
  <si>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</si>
  <si>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</si>
  <si>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</si>
  <si>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</si>
  <si>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</si>
  <si>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</si>
  <si>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</si>
  <si>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</si>
  <si>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</si>
  <si>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</si>
  <si>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</si>
  <si>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</si>
  <si>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</si>
  <si>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</si>
  <si>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</si>
  <si>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</si>
  <si>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</si>
  <si>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</si>
  <si>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</si>
  <si>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</si>
  <si>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</si>
  <si>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</si>
  <si>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</si>
  <si>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</si>
  <si>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</si>
  <si>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</si>
  <si>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</si>
  <si>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</si>
  <si>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</si>
  <si>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</si>
  <si>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</si>
  <si>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</si>
  <si>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</si>
  <si>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</si>
  <si>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</si>
  <si>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</si>
  <si>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</si>
  <si>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</si>
  <si>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</si>
  <si>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</si>
  <si>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</si>
  <si>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</si>
  <si>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</si>
  <si>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</si>
  <si>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</si>
  <si>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</si>
  <si>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</si>
  <si>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</si>
  <si>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</si>
  <si>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</si>
  <si>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</si>
  <si>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</si>
  <si>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</si>
  <si>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</si>
  <si>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</si>
  <si>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</si>
  <si>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</si>
  <si>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</si>
  <si>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</si>
  <si>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</si>
  <si>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</si>
  <si>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</si>
  <si>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</si>
  <si>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</si>
  <si>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</si>
  <si>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</si>
  <si>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</si>
  <si>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</si>
  <si>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</si>
  <si>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</si>
  <si>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</si>
  <si>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</si>
  <si>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</si>
  <si>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</si>
  <si>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</si>
  <si>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</si>
  <si>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</si>
  <si>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</si>
  <si>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</si>
  <si>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</si>
  <si>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</si>
  <si>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</si>
  <si>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</si>
  <si>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</si>
  <si>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</si>
  <si>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</si>
  <si>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</si>
  <si>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</si>
  <si>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</si>
  <si>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</si>
  <si>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</si>
  <si>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</si>
  <si>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</si>
  <si>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</si>
  <si>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</si>
  <si>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</si>
  <si>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</si>
  <si>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</si>
  <si>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</si>
  <si>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</si>
  <si>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</si>
  <si>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</si>
  <si>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</si>
  <si>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</si>
  <si>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</si>
  <si>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</si>
  <si>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</si>
  <si>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</si>
  <si>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</si>
  <si>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</si>
  <si>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</si>
  <si>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</si>
  <si>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</si>
  <si>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</si>
  <si>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</si>
  <si>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</si>
  <si>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</si>
  <si>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</si>
  <si>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</si>
  <si>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</si>
  <si>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</si>
  <si>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</si>
  <si>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</si>
  <si>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</si>
  <si>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</si>
  <si>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</si>
  <si>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</si>
  <si>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</si>
  <si>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</si>
  <si>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</si>
  <si>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</si>
  <si>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</si>
  <si>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</si>
  <si>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</si>
  <si>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</si>
  <si>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</si>
  <si>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</si>
  <si>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</si>
  <si>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</si>
  <si>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</si>
  <si>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</si>
  <si>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</si>
  <si>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</si>
  <si>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</si>
  <si>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</si>
  <si>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</si>
  <si>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</si>
  <si>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</si>
  <si>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</si>
  <si>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</si>
  <si>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</si>
  <si>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</si>
  <si>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</si>
  <si>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</si>
  <si>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</si>
  <si>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</si>
  <si>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</si>
  <si>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</si>
  <si>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</si>
  <si>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</si>
  <si>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</si>
  <si>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</si>
  <si>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</si>
  <si>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</si>
  <si>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</si>
  <si>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</si>
  <si>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</si>
  <si>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</si>
  <si>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</si>
  <si>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</si>
  <si>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</si>
  <si>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</si>
  <si>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</si>
  <si>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</si>
  <si>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</si>
  <si>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</si>
  <si>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</si>
  <si>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</si>
  <si>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</si>
  <si>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</si>
  <si>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</si>
  <si>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</si>
  <si>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</si>
  <si>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</si>
  <si>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</si>
  <si>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</si>
  <si>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</si>
  <si>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</si>
  <si>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</si>
  <si>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</si>
  <si>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</si>
  <si>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</si>
  <si>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</si>
  <si>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</si>
  <si>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</si>
  <si>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</si>
  <si>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</si>
  <si>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</si>
  <si>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</si>
  <si>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</si>
  <si>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</si>
  <si>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</si>
  <si>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</si>
  <si>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</si>
  <si>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</si>
  <si>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</si>
  <si>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</si>
  <si>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</si>
  <si>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</si>
  <si>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</si>
  <si>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</si>
  <si>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</si>
  <si>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</si>
  <si>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</si>
  <si>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</si>
  <si>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</si>
  <si>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</si>
  <si>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</si>
  <si>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</si>
  <si>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</si>
  <si>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</si>
  <si>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</si>
  <si>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</si>
  <si>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</si>
  <si>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</si>
  <si>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</si>
  <si>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</si>
  <si>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</si>
  <si>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</si>
  <si>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</si>
  <si>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</si>
  <si>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</si>
  <si>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</si>
  <si>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</si>
  <si>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</si>
  <si>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</si>
  <si>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</si>
  <si>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</si>
  <si>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</si>
  <si>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</si>
  <si>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</si>
  <si>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</si>
  <si>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</si>
  <si>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</si>
  <si>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</si>
  <si>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</si>
  <si>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</si>
  <si>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</si>
  <si>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</si>
  <si>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</si>
  <si>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</si>
  <si>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</si>
  <si>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</si>
  <si>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</si>
  <si>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</si>
  <si>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</si>
  <si>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</si>
  <si>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</si>
  <si>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</si>
  <si>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</si>
  <si>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</si>
  <si>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</si>
  <si>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</si>
  <si>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</si>
  <si>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</si>
  <si>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</si>
  <si>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</si>
  <si>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</si>
  <si>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</si>
  <si>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</si>
  <si>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</si>
  <si>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</si>
  <si>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</si>
  <si>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</si>
  <si>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</si>
  <si>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</si>
  <si>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</si>
  <si>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</si>
  <si>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</si>
  <si>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</si>
  <si>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</si>
  <si>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</si>
  <si>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</si>
  <si>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</si>
  <si>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</si>
  <si>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</si>
  <si>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</si>
  <si>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</si>
  <si>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</si>
  <si>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</si>
  <si>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</si>
  <si>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</si>
  <si>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</si>
  <si>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</si>
  <si>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</si>
  <si>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</si>
  <si>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</si>
  <si>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</si>
  <si>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</si>
  <si>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</si>
  <si>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</si>
  <si>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</si>
  <si>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</si>
  <si>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</si>
  <si>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</si>
  <si>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</si>
  <si>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</si>
  <si>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</si>
  <si>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</si>
  <si>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</si>
  <si>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</si>
  <si>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</si>
  <si>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</si>
  <si>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</si>
  <si>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</si>
  <si>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</si>
  <si>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</si>
  <si>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</si>
  <si>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</si>
  <si>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</si>
  <si>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</si>
  <si>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</si>
  <si>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</si>
  <si>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</si>
  <si>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</si>
  <si>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</si>
  <si>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</si>
  <si>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</si>
  <si>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</si>
  <si>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</si>
  <si>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</si>
  <si>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</si>
  <si>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</si>
  <si>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</si>
  <si>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</si>
  <si>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</si>
  <si>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</si>
  <si>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</si>
  <si>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</si>
  <si>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</si>
  <si>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</si>
  <si>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</si>
  <si>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</si>
  <si>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</si>
  <si>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</si>
  <si>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</si>
  <si>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</si>
  <si>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</si>
  <si>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</si>
  <si>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</si>
  <si>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</si>
  <si>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</si>
  <si>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</si>
  <si>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</si>
  <si>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</si>
  <si>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</si>
  <si>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</si>
  <si>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</si>
  <si>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</si>
  <si>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</si>
  <si>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</si>
  <si>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</si>
  <si>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</si>
  <si>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</si>
  <si>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</si>
  <si>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</si>
  <si>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</si>
  <si>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</si>
  <si>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</si>
  <si>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</si>
  <si>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</si>
  <si>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</si>
  <si>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</si>
  <si>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</si>
  <si>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</si>
  <si>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</si>
  <si>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</si>
  <si>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</si>
  <si>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</si>
  <si>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</si>
  <si>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</si>
  <si>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</si>
  <si>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</si>
  <si>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</si>
  <si>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</si>
  <si>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</si>
  <si>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</si>
  <si>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</si>
  <si>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</si>
  <si>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</si>
  <si>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</si>
  <si>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</si>
  <si>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</si>
  <si>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</si>
  <si>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</si>
  <si>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</si>
  <si>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</si>
  <si>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</si>
  <si>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</si>
  <si>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</si>
  <si>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</si>
  <si>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</si>
  <si>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</si>
  <si>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</si>
  <si>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</si>
  <si>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</si>
  <si>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</si>
  <si>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</si>
  <si>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</si>
  <si>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</si>
  <si>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</si>
  <si>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</si>
  <si>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</si>
  <si>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</si>
  <si>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</si>
  <si>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</si>
  <si>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</si>
  <si>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</si>
  <si>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</si>
  <si>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</si>
  <si>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</si>
  <si>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</si>
  <si>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</si>
  <si>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</si>
  <si>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</si>
  <si>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</si>
  <si>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</si>
  <si>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</si>
  <si>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</si>
  <si>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</si>
  <si>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</si>
  <si>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</si>
  <si>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</si>
  <si>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</si>
  <si>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</si>
  <si>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</si>
  <si>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</si>
  <si>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</si>
  <si>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</si>
  <si>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</si>
  <si>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</si>
  <si>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</si>
  <si>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</si>
  <si>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</si>
  <si>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</si>
  <si>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</si>
  <si>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</si>
  <si>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</si>
  <si>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</si>
  <si>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</si>
  <si>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</si>
  <si>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</si>
  <si>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</si>
  <si>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</si>
  <si>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</si>
  <si>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</si>
  <si>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</si>
  <si>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</si>
  <si>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</si>
  <si>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</si>
  <si>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</si>
  <si>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</si>
  <si>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</si>
  <si>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</si>
  <si>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</si>
  <si>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</si>
  <si>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</si>
  <si>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</si>
  <si>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</si>
  <si>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</si>
  <si>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</si>
  <si>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</si>
  <si>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</si>
  <si>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</si>
  <si>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</si>
  <si>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</si>
  <si>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</si>
  <si>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</si>
  <si>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</si>
  <si>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</si>
  <si>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</si>
  <si>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</si>
  <si>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</si>
  <si>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</si>
  <si>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</si>
  <si>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</si>
  <si>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</si>
  <si>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</si>
  <si>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</si>
  <si>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</si>
  <si>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</si>
  <si>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</si>
  <si>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</si>
  <si>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</si>
  <si>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</si>
  <si>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</si>
  <si>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</si>
  <si>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</si>
  <si>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</si>
  <si>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</si>
  <si>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</si>
  <si>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</si>
  <si>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</si>
  <si>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</si>
  <si>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</si>
  <si>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</si>
  <si>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</si>
  <si>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</si>
  <si>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</si>
  <si>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</si>
  <si>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</si>
  <si>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</si>
  <si>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</si>
  <si>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</si>
  <si>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</si>
  <si>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</si>
  <si>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</si>
  <si>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</si>
  <si>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</si>
  <si>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</si>
  <si>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</si>
  <si>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</si>
  <si>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</si>
  <si>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</si>
  <si>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</si>
  <si>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</si>
  <si>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</si>
  <si>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</si>
  <si>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</si>
  <si>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</si>
  <si>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</si>
  <si>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</si>
  <si>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</si>
  <si>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</si>
  <si>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</si>
  <si>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</si>
  <si>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</si>
  <si>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</si>
  <si>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</si>
  <si>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</si>
  <si>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</si>
  <si>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</si>
  <si>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</si>
  <si>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</si>
  <si>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</si>
  <si>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</si>
  <si>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</si>
  <si>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</si>
  <si>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</si>
  <si>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</si>
  <si>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</si>
  <si>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</si>
  <si>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</si>
  <si>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</si>
  <si>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</si>
  <si>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</si>
  <si>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</si>
  <si>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</si>
  <si>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</si>
  <si>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</si>
  <si>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</si>
  <si>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</si>
  <si>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</si>
  <si>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</si>
  <si>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</si>
  <si>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</si>
  <si>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</si>
  <si>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</si>
  <si>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</si>
  <si>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</si>
  <si>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</si>
  <si>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</si>
  <si>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</si>
  <si>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</si>
  <si>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</si>
  <si>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</si>
  <si>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</si>
  <si>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</si>
  <si>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</si>
  <si>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</si>
  <si>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</si>
  <si>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</si>
  <si>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</si>
  <si>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</si>
  <si>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</si>
  <si>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</si>
  <si>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</si>
  <si>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</si>
  <si>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</si>
  <si>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</si>
  <si>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</si>
  <si>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</si>
  <si>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</si>
  <si>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</si>
  <si>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</si>
  <si>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</si>
  <si>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</si>
  <si>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</si>
  <si>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</si>
  <si>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</si>
  <si>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</si>
  <si>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</si>
  <si>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</si>
  <si>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</si>
  <si>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</si>
  <si>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</si>
  <si>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</si>
  <si>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</si>
  <si>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</si>
  <si>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</si>
  <si>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</si>
  <si>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</si>
  <si>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</si>
  <si>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</si>
  <si>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</si>
  <si>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</si>
  <si>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</si>
  <si>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</si>
  <si>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</si>
  <si>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</si>
  <si>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</si>
  <si>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</si>
  <si>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</si>
  <si>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</si>
  <si>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</si>
  <si>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</si>
  <si>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</si>
  <si>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</si>
  <si>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</si>
  <si>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</si>
  <si>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</si>
  <si>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</si>
  <si>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</si>
  <si>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</si>
  <si>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</si>
  <si>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</si>
  <si>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</si>
  <si>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</si>
  <si>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</si>
  <si>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</si>
  <si>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</si>
  <si>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</si>
  <si>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</si>
  <si>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</si>
  <si>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</si>
  <si>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</si>
  <si>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</si>
  <si>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</si>
  <si>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</si>
  <si>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</si>
  <si>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</si>
  <si>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</si>
  <si>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</si>
  <si>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</si>
  <si>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</si>
  <si>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</si>
  <si>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</si>
  <si>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</si>
  <si>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</si>
  <si>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</si>
  <si>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</si>
  <si>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</si>
  <si>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</si>
  <si>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</si>
  <si>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</si>
  <si>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</si>
  <si>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</si>
  <si>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</si>
  <si>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</si>
  <si>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</si>
  <si>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</si>
  <si>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</si>
  <si>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</si>
  <si>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</si>
  <si>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</si>
  <si>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</si>
  <si>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</si>
  <si>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</si>
  <si>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</si>
  <si>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</si>
  <si>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</si>
  <si>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</si>
  <si>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</si>
  <si>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</si>
  <si>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</si>
  <si>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</si>
  <si>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</si>
  <si>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</si>
  <si>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</si>
  <si>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</si>
  <si>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</si>
  <si>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</si>
  <si>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</si>
  <si>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</si>
  <si>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</si>
  <si>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</si>
  <si>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</si>
  <si>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</si>
  <si>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</si>
  <si>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</si>
  <si>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</si>
  <si>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</si>
  <si>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</si>
  <si>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</si>
  <si>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</si>
  <si>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</si>
  <si>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</si>
  <si>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</si>
  <si>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</si>
  <si>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</si>
  <si>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</si>
  <si>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</si>
  <si>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</si>
  <si>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</si>
  <si>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</si>
  <si>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</si>
  <si>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</si>
  <si>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</si>
  <si>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</si>
  <si>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</si>
  <si>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</si>
  <si>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</si>
  <si>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</si>
  <si>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</si>
  <si>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</si>
  <si>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</si>
  <si>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</si>
  <si>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</si>
  <si>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</si>
  <si>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</si>
  <si>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</si>
  <si>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</si>
  <si>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</si>
  <si>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</si>
  <si>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</si>
  <si>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</si>
  <si>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</si>
  <si>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</si>
  <si>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</si>
  <si>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</si>
  <si>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</si>
  <si>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</si>
  <si>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</si>
  <si>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</si>
  <si>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</si>
  <si>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</si>
  <si>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</si>
  <si>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</si>
  <si>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</si>
  <si>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</si>
  <si>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</si>
  <si>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</si>
  <si>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</si>
  <si>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</si>
  <si>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</si>
  <si>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</si>
  <si>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</si>
  <si>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</si>
  <si>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</si>
  <si>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</si>
  <si>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</si>
  <si>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</si>
  <si>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</si>
  <si>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</si>
  <si>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</si>
  <si>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</si>
  <si>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</si>
  <si>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</si>
  <si>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</si>
  <si>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</si>
  <si>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</si>
  <si>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</si>
  <si>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</si>
  <si>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</si>
  <si>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</si>
  <si>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</si>
  <si>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</si>
  <si>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</si>
  <si>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</si>
  <si>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</si>
  <si>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</si>
  <si>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</si>
  <si>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</si>
  <si>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</si>
  <si>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</si>
  <si>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</si>
  <si>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</si>
  <si>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</si>
  <si>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</si>
  <si>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</si>
  <si>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</si>
  <si>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</si>
  <si>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</si>
  <si>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</si>
  <si>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</si>
  <si>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</si>
  <si>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</si>
  <si>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</si>
  <si>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</si>
  <si>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</si>
  <si>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</si>
  <si>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</si>
  <si>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</si>
  <si>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</si>
  <si>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</si>
  <si>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</si>
  <si>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</si>
  <si>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</si>
  <si>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</si>
  <si>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</si>
  <si>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</si>
  <si>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</si>
  <si>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</si>
  <si>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</si>
  <si>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</si>
  <si>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</si>
  <si>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</si>
  <si>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</si>
  <si>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</si>
  <si>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</si>
  <si>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</si>
  <si>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</si>
  <si>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</si>
  <si>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</si>
  <si>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</si>
  <si>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</si>
  <si>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</si>
  <si>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</si>
  <si>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</si>
  <si>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</si>
  <si>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</si>
  <si>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</si>
  <si>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</si>
  <si>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</si>
  <si>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</si>
  <si>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</si>
  <si>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</si>
  <si>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</si>
  <si>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</si>
  <si>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</si>
  <si>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</si>
  <si>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</si>
  <si>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</si>
  <si>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</si>
  <si>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</si>
  <si>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</si>
  <si>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</si>
  <si>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</si>
  <si>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</si>
  <si>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</si>
  <si>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</si>
  <si>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</si>
  <si>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</si>
  <si>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</si>
  <si>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</si>
  <si>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</si>
  <si>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</si>
  <si>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</si>
  <si>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</si>
  <si>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</si>
  <si>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</si>
  <si>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</si>
  <si>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</si>
  <si>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</si>
  <si>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</si>
  <si>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</si>
  <si>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</si>
  <si>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</si>
  <si>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</si>
  <si>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</si>
  <si>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</si>
  <si>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</si>
  <si>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</si>
  <si>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</si>
  <si>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</si>
  <si>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</si>
  <si>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</si>
  <si>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</si>
  <si>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</si>
  <si>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</si>
  <si>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</si>
  <si>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</si>
  <si>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</si>
  <si>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</si>
  <si>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</si>
  <si>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</si>
  <si>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</si>
  <si>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</si>
  <si>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</si>
  <si>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</si>
  <si>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</si>
  <si>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</si>
  <si>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</si>
  <si>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</si>
  <si>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</si>
  <si>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</si>
  <si>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</si>
  <si>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</si>
  <si>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</si>
  <si>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</si>
  <si>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</si>
  <si>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</si>
  <si>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</si>
  <si>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</si>
  <si>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</si>
  <si>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</si>
  <si>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</si>
  <si>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</si>
  <si>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</si>
  <si>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</si>
  <si>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</si>
  <si>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</si>
  <si>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</si>
  <si>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</si>
  <si>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</si>
  <si>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</si>
  <si>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</si>
  <si>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</si>
  <si>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</si>
  <si>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</si>
  <si>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</si>
  <si>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</si>
  <si>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</si>
  <si>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</si>
  <si>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</si>
  <si>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</si>
  <si>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</si>
  <si>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</si>
  <si>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</si>
  <si>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</si>
  <si>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</si>
  <si>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</si>
  <si>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</si>
  <si>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</si>
  <si>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</si>
  <si>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</si>
  <si>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</si>
  <si>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</si>
  <si>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</si>
  <si>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</si>
  <si>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</si>
  <si>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</si>
  <si>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</si>
  <si>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</si>
  <si>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</si>
  <si>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</si>
  <si>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</si>
  <si>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</si>
  <si>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</si>
  <si>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</si>
  <si>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</si>
  <si>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</si>
  <si>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</si>
  <si>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</si>
  <si>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</si>
  <si>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</si>
  <si>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</si>
  <si>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</si>
  <si>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</si>
  <si>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</si>
  <si>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</si>
  <si>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</si>
  <si>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</si>
  <si>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</si>
  <si>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</si>
  <si>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</si>
  <si>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</si>
  <si>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</si>
  <si>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</si>
  <si>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</si>
  <si>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</si>
  <si>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</si>
  <si>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</si>
  <si>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</si>
  <si>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</si>
  <si>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</si>
  <si>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</si>
  <si>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</si>
  <si>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</si>
  <si>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</si>
  <si>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</si>
  <si>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</si>
  <si>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</si>
  <si>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</si>
  <si>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</si>
  <si>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</si>
  <si>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</si>
  <si>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</si>
  <si>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</si>
  <si>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</si>
  <si>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</si>
  <si>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</si>
  <si>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</si>
  <si>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</si>
  <si>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</si>
  <si>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</si>
  <si>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</si>
  <si>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</si>
  <si>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</si>
  <si>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</si>
  <si>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</si>
  <si>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</si>
  <si>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</si>
  <si>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</si>
  <si>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</si>
  <si>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</si>
  <si>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</si>
  <si>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</si>
  <si>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</si>
  <si>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</si>
  <si>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</si>
  <si>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</si>
  <si>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</si>
  <si>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</si>
  <si>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</si>
  <si>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</si>
  <si>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</si>
  <si>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</si>
  <si>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</si>
  <si>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</si>
  <si>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</si>
  <si>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</si>
  <si>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</si>
  <si>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</si>
  <si>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</si>
  <si>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</si>
  <si>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</si>
  <si>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</si>
  <si>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</si>
  <si>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</si>
  <si>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</si>
  <si>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</si>
  <si>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</si>
  <si>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</si>
  <si>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</si>
  <si>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</si>
  <si>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</si>
  <si>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</si>
  <si>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</si>
  <si>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</si>
  <si>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</si>
  <si>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</si>
  <si>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</si>
  <si>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</si>
  <si>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</si>
  <si>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</si>
  <si>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</si>
  <si>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</si>
  <si>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</si>
  <si>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</si>
  <si>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</si>
  <si>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</si>
  <si>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</si>
  <si>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</si>
  <si>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</si>
  <si>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</si>
  <si>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</si>
  <si>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</si>
  <si>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</si>
  <si>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</si>
  <si>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</si>
  <si>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</si>
  <si>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</si>
  <si>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</si>
  <si>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</si>
  <si>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</si>
  <si>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</si>
  <si>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</si>
  <si>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</si>
  <si>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</si>
  <si>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</si>
  <si>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</si>
  <si>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</si>
  <si>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</si>
  <si>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</si>
  <si>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</si>
  <si>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</si>
  <si>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</si>
  <si>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</si>
  <si>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</si>
  <si>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</si>
  <si>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</si>
  <si>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</si>
  <si>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</si>
  <si>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</si>
  <si>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</si>
  <si>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</si>
  <si>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</si>
  <si>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</si>
  <si>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</si>
  <si>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</si>
  <si>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</si>
  <si>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</si>
  <si>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</si>
  <si>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</si>
  <si>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</si>
  <si>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</si>
  <si>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</si>
  <si>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</si>
  <si>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</si>
  <si>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</si>
  <si>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</si>
  <si>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</si>
  <si>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</si>
  <si>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</si>
  <si>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</si>
  <si>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</si>
  <si>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</si>
  <si>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</si>
  <si>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</si>
  <si>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</si>
  <si>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</si>
  <si>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</si>
  <si>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</si>
  <si>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</si>
  <si>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</si>
  <si>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</si>
  <si>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</si>
  <si>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</si>
  <si>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</si>
  <si>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</si>
  <si>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</si>
  <si>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</si>
  <si>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</si>
  <si>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</si>
  <si>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</si>
  <si>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</si>
  <si>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</si>
  <si>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</si>
  <si>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</si>
  <si>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</si>
  <si>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</si>
  <si>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</si>
  <si>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</si>
  <si>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</si>
  <si>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</si>
  <si>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</si>
  <si>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</si>
  <si>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</si>
  <si>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</si>
  <si>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</si>
  <si>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</si>
  <si>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</si>
  <si>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</si>
  <si>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</si>
  <si>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</si>
  <si>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</si>
  <si>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</si>
  <si>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</si>
  <si>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</si>
  <si>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</si>
  <si>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</si>
  <si>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</si>
  <si>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</si>
  <si>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</si>
  <si>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</si>
  <si>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</si>
  <si>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</si>
  <si>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</si>
  <si>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</si>
  <si>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</si>
  <si>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</si>
  <si>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</si>
  <si>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</si>
  <si>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</si>
  <si>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</si>
  <si>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</si>
  <si>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</si>
  <si>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</si>
  <si>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</si>
  <si>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</si>
  <si>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</si>
  <si>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</si>
  <si>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</si>
  <si>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</si>
  <si>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</si>
  <si>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</si>
  <si>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</si>
  <si>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</si>
  <si>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</si>
  <si>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</si>
  <si>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</si>
  <si>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</si>
  <si>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</si>
  <si>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</si>
  <si>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</si>
  <si>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</si>
  <si>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</si>
  <si>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</si>
  <si>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</si>
  <si>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</si>
  <si>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</si>
  <si>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</si>
  <si>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</si>
  <si>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</si>
  <si>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</si>
  <si>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</si>
  <si>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</si>
  <si>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</si>
  <si>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</si>
  <si>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</si>
  <si>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</si>
  <si>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</si>
  <si>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</si>
  <si>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</si>
  <si>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</si>
  <si>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</si>
  <si>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</si>
  <si>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</si>
  <si>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</si>
  <si>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</si>
  <si>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</si>
  <si>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</si>
  <si>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</si>
  <si>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</si>
  <si>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</si>
  <si>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</si>
  <si>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</si>
  <si>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</si>
  <si>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</si>
  <si>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</si>
  <si>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</si>
  <si>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</si>
  <si>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</si>
  <si>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</si>
  <si>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</si>
  <si>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</si>
  <si>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</si>
  <si>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</si>
  <si>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</si>
  <si>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</si>
  <si>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</si>
  <si>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</si>
  <si>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</si>
  <si>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</si>
  <si>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</si>
  <si>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</si>
  <si>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</si>
  <si>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</si>
  <si>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</si>
  <si>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</si>
  <si>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</si>
  <si>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</si>
  <si>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</si>
  <si>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</si>
  <si>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</si>
  <si>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</si>
  <si>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</si>
  <si>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</si>
  <si>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</si>
  <si>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</si>
  <si>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</si>
  <si>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</si>
  <si>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</si>
  <si>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</si>
  <si>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</si>
  <si>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</si>
  <si>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</si>
  <si>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</si>
  <si>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</si>
  <si>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</si>
  <si>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</si>
  <si>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</si>
  <si>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</si>
  <si>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</si>
  <si>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</si>
  <si>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</si>
  <si>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</si>
  <si>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</si>
  <si>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</si>
  <si>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</si>
  <si>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</si>
  <si>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</si>
  <si>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</si>
  <si>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</si>
  <si>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</si>
  <si>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</si>
  <si>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</si>
  <si>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</si>
  <si>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</si>
  <si>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</si>
  <si>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</si>
  <si>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</si>
  <si>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</si>
  <si>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</si>
  <si>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</si>
  <si>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</si>
  <si>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</si>
  <si>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</si>
  <si>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</si>
  <si>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</si>
  <si>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</si>
  <si>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</si>
  <si>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</si>
  <si>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</si>
  <si>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</si>
  <si>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</si>
  <si>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</si>
  <si>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</si>
  <si>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</si>
  <si>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</si>
  <si>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</si>
  <si>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</si>
  <si>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</si>
  <si>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</si>
  <si>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</si>
  <si>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</si>
  <si>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</si>
  <si>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</si>
  <si>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</si>
  <si>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</si>
  <si>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</si>
  <si>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</si>
  <si>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</si>
  <si>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</si>
  <si>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</si>
  <si>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</si>
  <si>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</si>
  <si>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</si>
  <si>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</si>
  <si>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</si>
  <si>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</si>
  <si>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</si>
  <si>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</si>
  <si>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</si>
  <si>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</si>
  <si>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</si>
  <si>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</si>
  <si>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</si>
  <si>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</si>
  <si>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</si>
  <si>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</si>
  <si>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</si>
  <si>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</si>
  <si>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</si>
  <si>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</si>
  <si>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</si>
  <si>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</si>
  <si>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</si>
  <si>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</si>
  <si>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</si>
  <si>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</si>
  <si>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</si>
  <si>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</si>
  <si>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</si>
  <si>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</si>
  <si>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</si>
  <si>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</si>
  <si>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</si>
  <si>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</si>
  <si>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</si>
  <si>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</si>
  <si>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</si>
  <si>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</si>
  <si>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</si>
  <si>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</si>
  <si>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</si>
  <si>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</si>
  <si>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</si>
  <si>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</si>
  <si>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</si>
  <si>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</si>
  <si>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</si>
  <si>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</si>
  <si>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</si>
  <si>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</si>
  <si>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</si>
  <si>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</si>
  <si>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</si>
  <si>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</si>
  <si>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</si>
  <si>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</si>
  <si>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</si>
  <si>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</si>
  <si>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</si>
  <si>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</si>
  <si>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</si>
  <si>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</si>
  <si>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</si>
  <si>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</si>
  <si>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</si>
  <si>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</si>
  <si>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</si>
  <si>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</si>
  <si>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</si>
  <si>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</si>
  <si>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</si>
  <si>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</si>
  <si>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</si>
  <si>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</si>
  <si>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</si>
  <si>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</si>
  <si>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</si>
  <si>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</si>
  <si>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</si>
  <si>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</si>
  <si>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</si>
  <si>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</si>
  <si>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</si>
  <si>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</si>
  <si>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</si>
  <si>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</si>
  <si>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</si>
  <si>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</si>
  <si>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</si>
  <si>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</si>
  <si>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</si>
  <si>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</si>
  <si>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</si>
  <si>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</si>
  <si>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</si>
  <si>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</si>
  <si>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</si>
  <si>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</si>
  <si>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</si>
  <si>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</si>
  <si>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</si>
  <si>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</si>
  <si>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</si>
  <si>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</si>
  <si>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</si>
  <si>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</si>
  <si>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</si>
  <si>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</si>
  <si>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</si>
  <si>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</si>
  <si>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</si>
  <si>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</si>
  <si>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</si>
  <si>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</si>
  <si>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</si>
  <si>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</si>
  <si>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</si>
  <si>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</si>
  <si>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</si>
  <si>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</si>
  <si>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</si>
  <si>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</si>
  <si>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</si>
  <si>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</si>
  <si>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</si>
  <si>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</si>
  <si>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</si>
  <si>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</si>
  <si>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</si>
  <si>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</si>
  <si>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</si>
  <si>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</si>
  <si>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</si>
  <si>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</si>
  <si>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</si>
  <si>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</si>
  <si>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</si>
  <si>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</si>
  <si>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</si>
  <si>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</si>
  <si>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</si>
  <si>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</si>
  <si>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</si>
  <si>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</si>
  <si>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</si>
  <si>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</si>
  <si>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</si>
  <si>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</si>
  <si>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</si>
  <si>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</si>
  <si>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</si>
  <si>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</si>
  <si>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</si>
  <si>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</si>
  <si>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</si>
  <si>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</si>
  <si>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</si>
  <si>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</si>
  <si>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</si>
  <si>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</si>
  <si>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</si>
  <si>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</si>
  <si>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</si>
  <si>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</si>
  <si>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</si>
  <si>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</si>
  <si>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</si>
  <si>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</si>
  <si>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</si>
  <si>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</si>
  <si>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</si>
  <si>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</si>
  <si>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</si>
  <si>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</si>
  <si>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</si>
  <si>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</si>
  <si>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</si>
  <si>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</si>
  <si>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</si>
  <si>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</si>
  <si>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</si>
  <si>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</si>
  <si>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</si>
  <si>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</si>
  <si>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</si>
  <si>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</si>
  <si>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</si>
  <si>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</si>
  <si>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</si>
  <si>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</si>
  <si>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</si>
  <si>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</si>
  <si>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</si>
  <si>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</si>
  <si>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</si>
  <si>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</si>
  <si>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</si>
  <si>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</si>
  <si>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</si>
  <si>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</si>
  <si>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</si>
  <si>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</si>
  <si>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</si>
  <si>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</si>
  <si>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</si>
  <si>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</si>
  <si>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</si>
  <si>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</si>
  <si>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</si>
  <si>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</si>
  <si>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</si>
  <si>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</si>
  <si>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</si>
  <si>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</si>
  <si>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</si>
  <si>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</si>
  <si>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</si>
  <si>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</si>
  <si>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</si>
  <si>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</si>
  <si>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</si>
  <si>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</si>
  <si>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</si>
  <si>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</si>
  <si>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</si>
  <si>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</si>
  <si>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</si>
  <si>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</si>
  <si>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</si>
  <si>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</si>
  <si>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</si>
  <si>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</si>
  <si>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</si>
  <si>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</si>
  <si>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</si>
  <si>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</si>
  <si>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</si>
  <si>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</si>
  <si>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</si>
  <si>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</si>
  <si>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</si>
  <si>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</si>
  <si>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</si>
  <si>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</si>
  <si>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</si>
  <si>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</si>
  <si>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</si>
  <si>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</si>
  <si>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</si>
  <si>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</si>
  <si>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</si>
  <si>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</si>
  <si>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</si>
  <si>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</si>
  <si>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</si>
  <si>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</si>
  <si>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</si>
  <si>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</si>
  <si>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</si>
  <si>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</si>
  <si>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</si>
  <si>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</si>
  <si>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</si>
  <si>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</si>
  <si>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</si>
  <si>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</si>
  <si>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</si>
  <si>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</si>
  <si>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</si>
  <si>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</si>
  <si>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</si>
  <si>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</si>
  <si>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</si>
  <si>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</si>
  <si>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</si>
  <si>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</si>
  <si>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</si>
  <si>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</si>
  <si>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</si>
  <si>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</si>
  <si>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</si>
  <si>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</si>
  <si>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</si>
  <si>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</si>
  <si>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</si>
  <si>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</si>
  <si>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</si>
  <si>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</si>
  <si>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</si>
  <si>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</si>
  <si>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</si>
  <si>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</si>
  <si>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</si>
  <si>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</si>
  <si>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</si>
  <si>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</si>
  <si>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</si>
  <si>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</si>
  <si>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</si>
  <si>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</si>
  <si>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</si>
  <si>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</si>
  <si>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</si>
  <si>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</si>
  <si>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</si>
  <si>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</si>
  <si>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</si>
  <si>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</si>
  <si>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</si>
  <si>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</si>
  <si>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</si>
  <si>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</si>
  <si>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</si>
  <si>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</si>
  <si>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</si>
  <si>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</si>
  <si>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</si>
  <si>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</si>
  <si>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</si>
  <si>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</si>
  <si>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</si>
  <si>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</si>
  <si>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</si>
  <si>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</si>
  <si>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</si>
  <si>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</si>
  <si>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</si>
  <si>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</si>
  <si>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</si>
  <si>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</si>
  <si>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</si>
  <si>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</si>
  <si>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</si>
  <si>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</si>
  <si>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</si>
  <si>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</si>
  <si>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</si>
  <si>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</si>
  <si>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</si>
  <si>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</si>
  <si>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</si>
  <si>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</si>
  <si>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</si>
  <si>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</si>
  <si>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</si>
  <si>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</si>
  <si>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</si>
  <si>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</si>
  <si>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</si>
  <si>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</si>
  <si>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</si>
  <si>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</si>
  <si>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</si>
  <si>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</si>
  <si>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</si>
  <si>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</si>
  <si>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</si>
  <si>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</si>
  <si>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</si>
  <si>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</si>
  <si>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</si>
  <si>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</si>
  <si>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</si>
  <si>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</si>
  <si>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</si>
  <si>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</si>
  <si>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</si>
  <si>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</si>
  <si>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</si>
  <si>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</si>
  <si>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</si>
  <si>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</si>
  <si>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</si>
  <si>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</si>
  <si>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</si>
  <si>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</si>
  <si>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</si>
  <si>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</si>
  <si>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</si>
  <si>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</si>
  <si>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</si>
  <si>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</si>
  <si>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</si>
  <si>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</si>
  <si>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</si>
  <si>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PCM-20251121-00001195</t>
  </si>
  <si>
    <t>was night access issue / USF area team EM team on the way  80 mins</t>
  </si>
  <si>
    <t>PCM-20251122-00000121</t>
  </si>
  <si>
    <t>PCM-20251122-00000277</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</si>
  <si>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</si>
  <si>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</si>
  <si>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</si>
  <si>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</si>
  <si>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</si>
  <si>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</si>
  <si>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</si>
  <si>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</si>
  <si>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</si>
  <si>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</si>
  <si>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</si>
  <si>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</si>
  <si>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</si>
  <si>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</si>
  <si>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</si>
  <si>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PCM-20251122-00000255</t>
  </si>
  <si>
    <t>EM team moved ETA: 25 min</t>
  </si>
  <si>
    <t>PCM-20251122-00000213</t>
  </si>
  <si>
    <t xml:space="preserve">ETA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</si>
</sst>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2" totalsRowShown="0" headerRowDxfId="157" dataDxfId="156" headerRowBorderDxfId="154" tableBorderDxfId="155" totalsRowBorderDxfId="153">
  <autoFilter ref="A1:CJ1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5" totalsRowShown="0" headerRowDxfId="15" dataDxfId="14" headerRowBorderDxfId="12" tableBorderDxfId="13">
  <autoFilter ref="A1:L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D6" sqref="D6"/>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320.32870937499683</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45983.277135300923</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45983.277135300923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45983.277135300923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45983.277135300923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45983.277135300923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45983.277135300923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45983.277135300923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45983.277135300923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45983.277135300923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45983.277135300923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45983.277135300923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45983.277135300923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45983.277135300923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45983.277135300923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45983.277135300923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45983.277135300923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45983.277135300923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45983.277135300923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45983.277135300923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45983.277135300923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45983.277135300923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45983.277135300923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45983.277135300923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45983.277135300923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45983.277135300923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45983.277135300923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45983.277135300923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45983.277135300923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45983.277135300923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45983.277135300923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45983.277135300923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45983.277135300923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45983.277135300923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45983.277135300923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45983.277135300923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45983.277135300923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45983.277135300923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45983.277135300923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45983.277135300923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45983.277135300923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45983.277135300923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45983.277135300923</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45983.277135300923</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45983.277135300923</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45983.277135300923</v>
      </c>
      <c r="H47" s="143"/>
      <c r="I47" s="141" t="str">
        <f>IFERROR(VLOOKUP(D47,DB!A:F,6,0),"")</f>
        <v/>
      </c>
      <c r="J47" s="141" t="str">
        <f>IFERROR(VLOOKUP(D47,DB!A:G,7,0),"")</f>
        <v/>
      </c>
      <c r="K47" s="145"/>
      <c r="L47" s="146" t="str">
        <f>IFERROR(VLOOKUP(D47,DB!A:I,9,0),"")</f>
        <v/>
      </c>
    </row>
    <row r="48" spans="1:12" ht="15" customHeight="1">
      <c r="A48" s="147"/>
      <c r="B48" s="134" t="str">
        <f>IFERROR(VLOOKUP(D48,DB!A:K,11,0),"")</f>
        <v/>
      </c>
      <c r="C48" s="134"/>
      <c r="D48" s="148"/>
      <c r="E48" s="135"/>
      <c r="F48" s="136"/>
      <c r="G48" s="137">
        <f ca="1">IFERROR(NOW()-F48,"-")</f>
        <v>45983.277135300923</v>
      </c>
      <c r="H48" s="136"/>
      <c r="I48" s="134" t="str">
        <f>IFERROR(VLOOKUP(D48,DB!A:F,6,0),"")</f>
        <v/>
      </c>
      <c r="J48" s="134" t="str">
        <f>IFERROR(VLOOKUP(D48,DB!A:G,7,0),"")</f>
        <v/>
      </c>
      <c r="K48" s="138"/>
      <c r="L48" s="139" t="str">
        <f>IFERROR(VLOOKUP(D48,DB!A:I,9,0),"")</f>
        <v/>
      </c>
    </row>
  </sheetData>
  <customSheetViews>
    <customSheetView guid="{F6042A99-DD27-4453-835D-0834D95730CC}" filter="1" showAutoFilter="1">
      <pageMargins left="0" right="0" top="0" bottom="0" header="0" footer="0"/>
      <autoFilter ref="B1:M1" xr:uid="{4437D12F-96B9-40AE-9E74-5F54EA542CBB}"/>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2"/>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158.2772973379615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45983.277135300923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45983.277135300923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45983.277135300923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45983.277135300923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61"/>
      <c r="E8" s="102"/>
      <c r="F8" s="103"/>
      <c r="G8" s="104">
        <f ca="1">IFERROR(NOW()-F8,"-")</f>
        <v>45983.277135300923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45983.277135300923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45983.277135300923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45983.277135300923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45983.277135300923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45983.277135300923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45983.277135300923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45983.277135300923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45983.277135300923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45983.277135300923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45983.277135300923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45983.277135300923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45983.277135300923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45983.277135300923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45983.277135300923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45983.277135300923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45983.277135300923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45983.277135300923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45983.277135300923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45983.277135300923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45983.277135300923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45983.277135300923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45983.277135300923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45983.277135300923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45983.277135300923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45983.277135300923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45983.277135300923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45983.277135300923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45983.277135300923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45983.277135300923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45983.277135300923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45983.277135300923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45983.277135300923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45983.277135300923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45983.277135300923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45983.277135300923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45983.277135300923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45983.277135300923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45983.277135300923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45983.277135300923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45983.277135300923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45983.277135300923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45983.277135300923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45983.277135300923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45983.277135300923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45983.277135300923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45983.277135300923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45983.277135300923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45983.277135300923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45983.277135300923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45983.277135300923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45983.277135300923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45983.277135300923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45983.277135300923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45983.277135300923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45983.277135300923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45983.277135300923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45983.277135300923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45983.277135300923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45983.277135300923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45983.277135300923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45983.277135300923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45983.277135300923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45983.277135300923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45983.277135300923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45983.277135300923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45983.277135300923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45983.277135300923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45983.277135300923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45983.277135300923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45983.277135300923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45983.277135300923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45983.277135300923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45983.277135300923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45983.277135300923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45983.277135300923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45983.277135300923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45983.277135300923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45983.277135300923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45983.277135300923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45983.277135300923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45983.277135300923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45983.277135300923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45983.277135300923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45983.277135300923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45983.277135300923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45983.277135300923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45983.277135300923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45983.277135300923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45983.277135300923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45983.277135300923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45983.277135300923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45983.277135300923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45983.277135300923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45983.277135300923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45983.277135300923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45983.277135300923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45983.277135300923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45983.277135300923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45983.277135300923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45983.277135300923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45983.277135300923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45983.277135300923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45983.277135300923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45983.277135300923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45983.277135300923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45983.277135300923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45983.277135300923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45983.277135300923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45983.277135300923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45983.277135300923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45983.277135300923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45983.277135300923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45983.277135300923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45983.277135300923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45983.277135300923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45983.277135300923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45983.277135300923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45983.277135300923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45983.277135300923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45983.277135300923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45983.277135300923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45983.277135300923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45983.277135300923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45983.277135300923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45983.277135300923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45983.277135300923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45983.277135300923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45983.277135300923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45983.277135300923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45983.277135300923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45983.277135300923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45983.277135300923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45983.277135300923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45983.277135300923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45983.277135300923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45983.277135300923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45983.277135300923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45983.277135300923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45983.277135300923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45983.277135300923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45983.277135300923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45983.277135300923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45983.277135300923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45983.277135300923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45983.277135300923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45983.277135300923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45983.277135300923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45983.277135300923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45983.277135300923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45983.277135300923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45983.277135300923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45983.277135300923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45983.277135300923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45983.277135300923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sheetData>
  <dataValidations count="2">
    <dataValidation allowBlank="1" showInputMessage="1" showErrorMessage="1" sqref="E1" xr:uid="{4D935161-CDD3-4592-B877-3FB59C99E142}"/>
    <dataValidation type="list" allowBlank="1" showInputMessage="1" showErrorMessage="1" sqref="E3:E1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A4" sqref="A4:XFD4"/>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45983.277135300923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45983.277135300923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45983.277135300923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45983.277135300923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45983.277135300923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45983.277135300923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45983.277135300923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45983.277135300923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45983.277135300923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45983.277135300923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45983.277135300923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45983.277135300923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45983.277135300923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45983.277135300923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45983.277135300923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45983.277135300923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45983.277135300923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45983.277135300923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45983.277135300923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45983.277135300923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45983.277135300923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45983.277135300923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45983.277135300923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45983.277135300923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45983.277135300923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45983.277135300923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45983.277135300923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45983.277135300923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45983.277135300923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45983.277135300923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45983.277135300923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45983.277135300923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45983.277135300923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45983.277135300923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45983.277135300923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45983.277135300923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45983.277135300923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45983.277135300923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45983.277135300923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45983.277135300923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45983.277135300923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45983.277135300923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45983.277135300923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45983.277135300923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45983.277135300923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45983.277135300923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45983.277135300923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45983.277135300923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45983.277135300923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45983.277135300923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45983.277135300923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45983.277135300923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45983.277135300923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45983.277135300923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45983.277135300923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45983.277135300923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45983.277135300923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45983.277135300923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45983.277135300923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45983.277135300923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45983.277135300923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45983.277135300923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45983.277135300923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45983.277135300923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45983.277135300923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45983.277135300923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45983.277135300923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45983.277135300923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45983.277135300923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45983.277135300923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45983.277135300923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45983.277135300923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45983.277135300923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45983.277135300923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45983.277135300923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45983.277135300923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45983.277135300923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45983.277135300923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45983.277135300923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45983.277135300923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45983.277135300923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45983.277135300923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45983.277135300923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45983.277135300923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45983.277135300923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45983.277135300923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45983.277135300923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45983.277135300923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45983.277135300923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45983.277135300923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45983.277135300923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45983.277135300923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45983.277135300923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45983.277135300923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45983.277135300923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45983.277135300923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45983.277135300923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45983.277135300923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45983.277135300923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45983.277135300923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45983.277135300923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45983.277135300923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45983.277135300923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45983.277135300923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45983.277135300923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45983.277135300923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45983.277135300923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45983.277135300923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45983.277135300923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45983.277135300923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45983.277135300923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45983.277135300923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45983.277135300923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45983.277135300923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45983.277135300923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45983.277135300923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45983.277135300923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45983.277135300923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45983.277135300923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45983.277135300923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45983.277135300923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45983.277135300923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45983.277135300923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45983.277135300923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45983.277135300923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45983.277135300923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45983.277135300923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45983.277135300923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45983.277135300923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45983.277135300923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45983.277135300923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45983.277135300923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45983.277135300923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45983.277135300923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45983.277135300923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45983.277135300923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45983.277135300923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45983.277135300923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45983.277135300923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45983.277135300923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45983.277135300923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45983.277135300923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45983.277135300923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45983.277135300923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45983.277135300923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45983.277135300923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45983.277135300923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45983.277135300923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45983.277135300923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45983.277135300923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45983.277135300923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45983.277135300923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45983.277135300923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45983.277135300923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45983.277135300923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45983.277135300923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45983.277135300923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45983.277135300923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45983.277135300923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45983.277135300923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45983.277135300923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45983.277135300923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45983.277135300923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45983.277135300923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45983.277135300923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45983.277135300923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45983.277135300923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45983.277135300923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45983.277135300923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45983.277135300923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45983.277135300923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45983.277135300923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45983.277135300923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45983.277135300923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45983.277135300923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45983.277135300923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45983.277135300923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45983.277135300923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45983.277135300923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45983.277135300923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45983.277135300923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45983.277135300923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45983.277135300923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45983.277135300923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45983.277135300923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45983.277135300923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45983.277135300923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45983.277135300923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45983.277135300923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45983.277135300923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45983.277135300923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45983.277135300923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45983.277135300923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45983.277135300923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45983.277135300923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45983.277135300923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45983.277135300923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45983.277135300923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45983.277135300923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45983.277135300923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45983.277135300923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45983.277135300923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45983.277135300923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45983.277135300923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45983.277135300923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45983.277135300923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45983.277135300923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45983.277135300923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45983.277135300923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45983.277135300923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45983.277135300923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45983.277135300923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45983.277135300923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45983.277135300923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45983.277135300923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45983.277135300923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45983.277135300923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45983.277135300923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45983.277135300923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45983.277135300923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45983.277135300923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45983.277135300923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45983.277135300923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45983.277135300923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45983.277135300923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45983.277135300923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45983.277135300923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45983.277135300923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45983.277135300923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45983.277135300923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45983.277135300923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45983.277135300923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45983.277135300923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45983.277135300923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45983.277135300923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45983.277135300923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45983.277135300923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45983.277135300923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45983.277135300923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45983.277135300923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45983.277135300923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45983.277135300923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45983.277135300923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45983.277135300923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45983.277135300923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45983.277135300923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45983.277135300923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45983.277135300923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45983.277135300923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45983.277135300923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45983.277135300923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45983.277135300923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45983.277135300923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45983.277135300923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45983.277135300923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45983.277135300923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45983.277135300923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45983.277135300923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45983.277135300923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45983.277135300923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45983.277135300923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45983.277135300923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45983.277135300923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45983.277135300923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45983.277135300923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45983.277135300923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45983.277135300923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45983.277135300923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45983.277135300923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45983.277135300923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45983.277135300923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45983.277135300923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45983.277135300923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45983.277135300923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45983.277135300923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45983.277135300923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45983.277135300923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45983.277135300923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45983.277135300923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45983.277135300923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45983.277135300923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45983.277135300923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45983.277135300923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45983.277135300923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45983.277135300923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45983.277135300923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45983.277135300923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45983.277135300923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45983.277135300923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45983.277135300923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45983.277135300923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45983.277135300923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45983.277135300923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45983.277135300923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45983.277135300923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45983.277135300923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45983.277135300923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45983.277135300923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45983.277135300923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45983.277135300923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45983.277135300923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45983.277135300923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45983.277135300923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45983.277135300923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45983.277135300923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45983.277135300923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45983.277135300923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45983.277135300923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45983.277135300923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45983.277135300923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45983.277135300923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45983.277135300923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45983.277135300923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45983.277135300923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45983.277135300923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45983.277135300923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45983.277135300923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45983.277135300923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45983.277135300923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45983.277135300923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45983.277135300923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45983.277135300923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45983.277135300923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45983.277135300923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45983.277135300923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45983.277135300923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45983.277135300923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45983.277135300923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45983.277135300923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45983.277135300923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45983.277135300923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45983.277135300923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45983.277135300923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45983.277135300923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45983.277135300923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45983.277135300923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45983.277135300923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45983.277135300923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45983.277135300923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45983.277135300923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45983.277135300923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45983.277135300923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45983.277135300923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45983.277135300923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45983.277135300923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45983.277135300923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45983.277135300923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45983.277135300923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45983.277135300923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45983.277135300923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45983.277135300923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45983.277135300923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45983.277135300923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45983.277135300923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45983.277135300923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45983.277135300923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45983.277135300923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45983.277135300923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45983.277135300923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45983.277135300923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45983.277135300923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45983.277135300923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45983.277135300923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45983.277135300923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45983.277135300923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45983.277135300923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45983.277135300923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45983.277135300923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45983.277135300923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45983.277135300923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45983.277135300923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45983.277135300923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45983.277135300923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45983.277135300923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45983.277135300923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45983.277135300923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45983.277135300923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45983.277135300923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45983.277135300923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45983.277135300923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45983.277135300923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45983.277135300923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45983.277135300923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45983.277135300923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45983.277135300923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45983.277135300923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45983.277135300923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45983.277135300923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45983.277135300923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45983.277135300923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45983.277135300923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45983.277135300923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45983.277135300923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45983.277135300923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45983.277135300923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45983.277135300923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45983.277135300923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45983.277135300923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45983.277135300923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45983.277135300923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45983.277135300923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45983.277135300923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45983.277135300923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45983.277135300923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45983.277135300923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45983.277135300923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45983.277135300923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45983.277135300923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45983.277135300923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45983.277135300923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45983.277135300923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45983.277135300923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45983.277135300923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45983.277135300923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45983.277135300923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45983.277135300923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45983.277135300923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45983.277135300923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45983.277135300923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45983.277135300923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45983.277135300923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45983.277135300923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45983.277135300923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45983.277135300923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45983.277135300923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45983.277135300923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45983.277135300923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45983.277135300923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45983.277135300923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45983.277135300923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45983.277135300923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45983.277135300923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45983.277135300923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45983.277135300923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45983.277135300923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45983.277135300923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45983.277135300923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45983.277135300923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45983.277135300923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45983.277135300923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45983.277135300923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45983.277135300923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45983.277135300923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45983.277135300923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45983.277135300923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45983.277135300923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45983.277135300923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45983.277135300923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45983.277135300923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45983.277135300923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45983.277135300923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45983.277135300923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45983.277135300923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45983.277135300923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45983.277135300923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45983.277135300923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45983.277135300923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45983.277135300923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45983.277135300923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45983.277135300923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45983.277135300923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45983.277135300923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45983.277135300923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45983.277135300923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45983.277135300923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45983.277135300923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45983.277135300923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45983.277135300923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45983.277135300923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45983.277135300923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45983.277135300923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45983.277135300923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45983.277135300923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45983.277135300923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45983.277135300923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45983.277135300923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45983.277135300923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45983.277135300923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45983.277135300923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45983.277135300923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45983.277135300923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45983.277135300923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45983.277135300923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45983.277135300923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45983.277135300923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45983.277135300923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45983.277135300923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45983.277135300923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45983.277135300923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45983.277135300923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45983.277135300923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45983.277135300923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45983.277135300923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45983.277135300923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45983.277135300923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45983.277135300923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45983.277135300923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45983.277135300923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45983.277135300923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45983.277135300923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45983.277135300923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45983.277135300923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45983.277135300923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45983.277135300923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45983.277135300923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45983.277135300923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45983.277135300923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45983.277135300923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45983.277135300923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45983.277135300923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45983.277135300923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45983.277135300923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45983.277135300923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45983.277135300923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45983.277135300923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45983.277135300923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45983.277135300923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45983.277135300923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45983.277135300923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45983.277135300923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45983.277135300923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45983.277135300923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45983.277135300923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45983.277135300923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45983.277135300923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45983.277135300923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45983.277135300923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45983.277135300923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45983.277135300923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45983.277135300923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45983.277135300923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45983.277135300923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45983.277135300923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45983.277135300923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45983.277135300923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45983.277135300923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45983.277135300923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45983.277135300923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45983.277135300923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45983.277135300923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45983.277135300923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45983.277135300923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45983.277135300923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45983.277135300923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45983.277135300923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45983.277135300923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45983.277135300923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45983.277135300923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45983.277135300923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45983.277135300923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45983.277135300923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45983.277135300923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45983.277135300923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45983.277135300923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45983.277135300923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45983.277135300923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45983.277135300923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45983.277135300923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45983.277135300923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45983.277135300923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45983.277135300923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45983.277135300923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45983.277135300923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45983.277135300923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45983.277135300923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45983.277135300923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45983.277135300923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45983.277135300923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45983.277135300923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45983.277135300923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45983.277135300923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45983.277135300923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45983.277135300923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45983.277135300923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45983.277135300923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45983.277135300923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45983.277135300923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45983.277135300923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45983.277135300923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45983.277135300923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45983.277135300923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45983.277135300923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45983.277135300923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45983.277135300923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45983.277135300923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45983.277135300923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45983.277135300923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45983.277135300923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45983.277135300923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45983.277135300923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45983.277135300923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45983.277135300923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45983.277135300923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45983.277135300923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45983.277135300923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45983.277135300923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45983.277135300923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45983.277135300923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45983.277135300923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45983.277135300923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45983.277135300923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45983.277135300923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45983.277135300923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45983.277135300923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45983.277135300923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45983.277135300923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45983.277135300923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45983.277135300923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45983.277135300923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45983.277135300923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45983.277135300923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45983.277135300923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45983.277135300923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45983.277135300923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45983.277135300923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45983.277135300923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45983.277135300923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45983.277135300923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45983.277135300923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45983.277135300923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45983.277135300923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45983.277135300923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45983.277135300923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45983.277135300923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45983.277135300923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45983.277135300923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45983.277135300923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45983.277135300923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45983.277135300923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45983.277135300923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45983.277135300923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45983.277135300923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45983.277135300923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45983.277135300923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45983.277135300923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45983.277135300923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45983.277135300923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45983.277135300923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45983.277135300923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45983.277135300923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45983.277135300923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45983.277135300923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45983.277135300923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45983.277135300923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45983.277135300923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45983.277135300923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45983.277135300923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45983.277135300923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45983.277135300923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45983.277135300923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45983.277135300923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45983.277135300923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45983.277135300923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45983.277135300923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45983.277135300923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45983.277135300923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45983.277135300923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45983.277135300923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45983.277135300923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45983.277135300923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45983.277135300923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45983.277135300923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45983.277135300923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45983.277135300923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45983.277135300923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45983.277135300923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45983.277135300923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45983.277135300923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45983.277135300923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45983.277135300923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45983.277135300923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45983.277135300923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45983.277135300923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45983.277135300923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45983.277135300923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45983.277135300923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45983.277135300923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45983.277135300923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45983.277135300923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45983.277135300923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45983.277135300923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45983.277135300923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45983.277135300923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45983.277135300923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45983.277135300923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45983.277135300923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45983.277135300923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45983.277135300923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45983.277135300923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45983.277135300923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45983.277135300923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45983.277135300923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45983.277135300923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45983.277135300923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45983.277135300923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45983.277135300923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45983.277135300923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45983.277135300923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45983.277135300923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45983.277135300923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45983.277135300923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45983.277135300923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45983.277135300923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45983.277135300923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45983.277135300923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45983.277135300923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45983.277135300923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45983.277135300923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45983.277135300923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45983.277135300923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45983.277135300923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45983.277135300923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45983.277135300923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45983.277135300923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45983.277135300923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45983.277135300923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45983.277135300923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45983.277135300923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45983.277135300923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45983.277135300923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45983.277135300923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45983.277135300923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45983.277135300923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45983.277135300923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45983.277135300923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45983.277135300923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45983.277135300923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45983.277135300923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45983.277135300923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45983.277135300923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45983.277135300923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45983.277135300923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45983.277135300923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45983.277135300923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45983.277135300923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45983.277135300923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45983.277135300923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45983.277135300923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45983.277135300923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45983.277135300923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45983.277135300923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45983.277135300923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45983.277135300923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45983.277135300923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45983.277135300923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45983.277135300923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45983.277135300923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45983.277135300923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45983.277135300923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45983.277135300923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45983.277135300923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45983.277135300923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45983.277135300923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45983.277135300923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45983.277135300923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45983.277135300923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45983.277135300923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45983.277135300923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45983.277135300923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45983.277135300923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45983.277135300923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45983.277135300923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45983.277135300923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45983.277135300923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45983.277135300923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45983.277135300923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45983.277135300923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45983.277135300923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45983.277135300923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45983.277135300923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45983.277135300923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45983.277135300923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45983.277135300923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45983.277135300923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45983.277135300923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45983.277135300923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45983.277135300923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45983.277135300923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45983.277135300923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45983.277135300923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45983.277135300923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45983.277135300923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45983.277135300923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45983.277135300923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45983.277135300923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45983.277135300923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45983.277135300923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45983.277135300923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45983.277135300923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45983.277135300923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45983.277135300923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45983.277135300923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45983.277135300923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45983.277135300923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45983.277135300923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45983.277135300923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45983.277135300923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45983.277135300923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45983.277135300923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45983.277135300923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45983.277135300923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45983.277135300923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45983.277135300923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45983.277135300923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45983.277135300923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45983.277135300923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45983.277135300923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45983.277135300923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45983.277135300923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45983.277135300923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45983.277135300923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45983.277135300923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45983.277135300923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45983.277135300923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45983.277135300923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45983.277135300923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45983.277135300923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45983.277135300923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45983.277135300923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45983.277135300923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45983.277135300923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45983.277135300923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45983.277135300923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45983.277135300923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45983.277135300923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45983.277135300923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45983.277135300923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45983.277135300923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45983.277135300923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45983.277135300923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45983.277135300923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45983.277135300923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45983.277135300923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45983.277135300923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45983.277135300923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45983.277135300923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45983.277135300923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45983.277135300923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45983.277135300923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45983.277135300923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45983.277135300923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45983.277135300923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45983.277135300923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45983.277135300923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45983.277135300923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45983.277135300923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45983.277135300923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45983.277135300923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45983.277135300923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45983.277135300923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45983.277135300923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45983.277135300923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45983.277135300923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45983.277135300923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45983.277135300923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45983.277135300923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45983.277135300923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45983.277135300923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45983.277135300923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45983.277135300923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45983.277135300923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45983.277135300923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45983.277135300923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45983.277135300923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45983.277135300923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45983.277135300923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45983.277135300923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45983.277135300923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45983.277135300923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45983.277135300923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45983.277135300923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45983.277135300923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45983.277135300923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45983.277135300923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45983.277135300923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45983.277135300923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45983.277135300923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45983.277135300923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45983.277135300923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45983.277135300923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45983.277135300923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45983.277135300923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45983.277135300923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45983.277135300923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45983.277135300923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45983.277135300923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45983.277135300923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45983.277135300923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45983.277135300923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45983.277135300923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45983.277135300923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45983.277135300923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45983.277135300923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45983.277135300923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45983.277135300923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45983.277135300923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45983.277135300923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45983.277135300923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45983.277135300923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45983.277135300923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45983.277135300923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45983.277135300923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45983.277135300923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45983.277135300923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45983.277135300923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45983.277135300923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45983.277135300923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45983.277135300923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45983.277135300923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45983.277135300923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45983.277135300923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45983.277135300923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45983.277135300923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45983.277135300923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45983.277135300923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45983.277135300923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45983.277135300923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45983.277135300923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45983.277135300923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45983.277135300923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45983.277135300923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45983.277135300923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45983.277135300923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45983.277135300923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45983.277135300923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45983.277135300923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45983.277135300923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45983.277135300923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45983.277135300923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45983.277135300923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45983.277135300923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45983.277135300923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45983.277135300923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45983.277135300923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45983.277135300923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45983.277135300923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45983.277135300923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45983.277135300923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45983.277135300923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45983.277135300923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45983.277135300923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45983.277135300923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45983.277135300923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45983.277135300923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45983.277135300923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45983.277135300923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45983.277135300923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45983.277135300923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45983.277135300923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45983.277135300923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45983.277135300923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45983.277135300923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45983.277135300923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45983.277135300923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45983.277135300923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45983.277135300923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45983.277135300923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45983.277135300923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45983.277135300923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45983.277135300923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45983.277135300923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45983.277135300923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45983.277135300923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45983.277135300923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45983.277135300923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45983.277135300923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45983.277135300923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45983.277135300923</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279.79641770832677</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36293</v>
      </c>
      <c r="E3" s="94" t="s">
        <v>39021</v>
      </c>
      <c r="F3" s="95">
        <v>45982.984027777777</v>
      </c>
      <c r="G3" s="96">
        <f t="shared" ref="G3:G19" ca="1" si="0">IFERROR(NOW()-F3,"")</f>
        <v>0.29310752314631827</v>
      </c>
      <c r="H3" s="95">
        <v>45982.978587962964</v>
      </c>
      <c r="I3" s="113" t="str">
        <f>IFERROR(VLOOKUP(D3,DB!A:F,6,0),"")</f>
        <v>Generator-SG</v>
      </c>
      <c r="J3" s="113" t="str">
        <f>IFERROR(VLOOKUP(D3,DB!A:G,7,0),"")</f>
        <v>No BB Shifted</v>
      </c>
      <c r="K3" s="97" t="s">
        <v>39108</v>
      </c>
      <c r="L3" s="91" t="str">
        <f>IFERROR(VLOOKUP(D3,DB!A:I,9,0),"")</f>
        <v>Latis</v>
      </c>
    </row>
    <row r="4" spans="1:16" ht="15" customHeight="1">
      <c r="A4" s="113" t="s">
        <v>39109</v>
      </c>
      <c r="B4" s="113" t="str">
        <f>IFERROR(VLOOKUP(D4,DB!A:K,11,0),"")</f>
        <v>R4</v>
      </c>
      <c r="C4" s="93">
        <v>2</v>
      </c>
      <c r="D4" s="91" t="s">
        <v>38898</v>
      </c>
      <c r="E4" s="94" t="s">
        <v>39021</v>
      </c>
      <c r="F4" s="95">
        <v>45983.120532407411</v>
      </c>
      <c r="G4" s="96">
        <f t="shared" ca="1" si="0"/>
        <v>0.15660289351217216</v>
      </c>
      <c r="H4" s="95">
        <v>45983.076435185183</v>
      </c>
      <c r="I4" s="113" t="str">
        <f>IFERROR(VLOOKUP(D4,DB!A:F,6,0),"")</f>
        <v>Generator-SG</v>
      </c>
      <c r="J4" s="113" t="str">
        <f>IFERROR(VLOOKUP(D4,DB!A:G,7,0),"")</f>
        <v>Dead</v>
      </c>
      <c r="K4" s="97" t="s">
        <v>39108</v>
      </c>
      <c r="L4" s="91" t="str">
        <f>IFERROR(VLOOKUP(D4,DB!A:I,9,0),"")</f>
        <v>Latis</v>
      </c>
    </row>
    <row r="5" spans="1:16" ht="15" customHeight="1">
      <c r="A5" s="113" t="s">
        <v>39110</v>
      </c>
      <c r="B5" s="113" t="str">
        <f>IFERROR(VLOOKUP(D5,DB!A:K,11,0),"")</f>
        <v>R4</v>
      </c>
      <c r="C5" s="93">
        <v>1</v>
      </c>
      <c r="D5" s="91" t="s">
        <v>35171</v>
      </c>
      <c r="E5" s="94" t="s">
        <v>39021</v>
      </c>
      <c r="F5" s="95">
        <v>45983.262025462966</v>
      </c>
      <c r="G5" s="96">
        <f t="shared" ca="1" si="0"/>
        <v>1.5109837957425043E-2</v>
      </c>
      <c r="H5" s="95"/>
      <c r="I5" s="113" t="str">
        <f>IFERROR(VLOOKUP(D5,DB!A:F,6,0),"")</f>
        <v>Generator-SG</v>
      </c>
      <c r="J5" s="113" t="str">
        <f>IFERROR(VLOOKUP(D5,DB!A:G,7,0),"")</f>
        <v>Dead</v>
      </c>
      <c r="K5" s="97" t="s">
        <v>39111</v>
      </c>
      <c r="L5" s="91" t="str">
        <f>IFERROR(VLOOKUP(D5,DB!A:I,9,0),"")</f>
        <v>Latis</v>
      </c>
    </row>
    <row r="6" spans="1:16" ht="15" customHeight="1">
      <c r="A6" s="113"/>
      <c r="B6" s="113" t="str">
        <f>IFERROR(VLOOKUP(D6,DB!A:K,11,0),"")</f>
        <v/>
      </c>
      <c r="C6" s="93"/>
      <c r="D6" s="91"/>
      <c r="E6" s="94"/>
      <c r="F6" s="95"/>
      <c r="G6" s="96">
        <f t="shared" ca="1" si="0"/>
        <v>45983.277135300923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45983.277135300923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45983.277135300923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45983.277135300923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45983.277135300923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45983.277135300923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45983.277135300923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45983.277135300923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45983.277135300923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45983.277135300923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45983.277135300923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45983.277135300923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45983.277135300923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45983.277135300923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ref="G20:G83" ca="1" si="1">IFERROR(NOW()-F20,"")</f>
        <v>45983.277135300923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45983.277135300923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45983.277135300923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45983.277135300923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45983.277135300923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45983.277135300923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45983.277135300923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45983.277135300923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45983.277135300923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45983.277135300923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45983.277135300923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45983.277135300923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45983.277135300923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45983.277135300923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45983.277135300923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45983.277135300923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45983.277135300923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45983.277135300923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45983.277135300923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45983.277135300923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45983.277135300923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45983.277135300923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45983.277135300923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45983.277135300923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45983.277135300923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45983.277135300923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45983.277135300923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45983.277135300923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45983.277135300923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45983.277135300923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45983.277135300923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45983.277135300923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45983.277135300923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45983.277135300923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45983.277135300923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45983.277135300923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45983.277135300923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45983.277135300923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45983.277135300923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45983.277135300923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45983.277135300923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45983.277135300923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45983.277135300923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45983.277135300923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45983.277135300923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45983.277135300923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45983.277135300923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45983.277135300923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45983.277135300923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45983.277135300923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45983.277135300923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45983.277135300923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45983.277135300923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45983.277135300923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45983.277135300923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45983.277135300923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45983.277135300923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45983.277135300923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45983.277135300923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45983.277135300923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45983.277135300923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45983.277135300923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45983.277135300923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45983.277135300923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ref="G84:G147" ca="1" si="2">IFERROR(NOW()-F84,"")</f>
        <v>45983.277135300923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45983.277135300923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45983.277135300923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45983.277135300923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45983.277135300923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45983.277135300923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45983.277135300923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45983.277135300923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45983.277135300923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45983.277135300923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45983.277135300923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45983.277135300923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45983.277135300923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45983.277135300923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45983.277135300923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45983.277135300923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45983.277135300923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45983.277135300923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45983.277135300923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45983.277135300923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45983.277135300923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45983.277135300923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45983.277135300923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45983.277135300923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45983.277135300923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45983.277135300923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45983.277135300923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45983.277135300923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45983.277135300923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45983.277135300923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45983.277135300923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45983.277135300923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45983.277135300923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45983.277135300923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45983.277135300923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45983.277135300923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45983.277135300923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45983.277135300923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45983.277135300923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45983.277135300923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45983.277135300923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45983.277135300923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45983.277135300923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45983.277135300923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45983.277135300923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45983.277135300923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45983.277135300923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45983.277135300923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45983.277135300923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45983.277135300923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45983.277135300923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45983.277135300923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45983.277135300923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45983.277135300923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45983.277135300923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45983.277135300923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45983.277135300923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45983.277135300923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45983.277135300923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45983.277135300923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45983.277135300923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45983.277135300923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45983.277135300923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45983.277135300923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ref="G148:G211" ca="1" si="3">IFERROR(NOW()-F148,"")</f>
        <v>45983.277135300923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45983.277135300923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45983.277135300923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45983.277135300923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45983.277135300923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45983.277135300923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45983.277135300923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45983.277135300923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45983.277135300923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45983.277135300923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45983.277135300923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45983.277135300923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45983.277135300923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45983.277135300923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45983.277135300923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45983.277135300923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45983.277135300923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45983.277135300923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45983.277135300923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45983.277135300923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45983.277135300923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45983.277135300923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45983.277135300923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45983.277135300923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45983.277135300923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45983.277135300923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45983.277135300923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45983.277135300923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45983.277135300923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45983.277135300923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45983.277135300923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45983.277135300923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45983.277135300923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45983.277135300923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45983.277135300923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45983.277135300923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45983.277135300923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45983.277135300923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45983.277135300923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45983.277135300923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45983.277135300923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45983.277135300923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45983.277135300923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45983.277135300923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45983.277135300923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45983.277135300923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45983.277135300923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45983.277135300923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45983.277135300923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45983.277135300923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45983.277135300923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45983.277135300923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45983.277135300923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45983.277135300923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45983.277135300923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45983.277135300923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45983.277135300923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45983.277135300923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45983.277135300923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45983.277135300923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45983.277135300923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45983.277135300923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45983.277135300923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45983.277135300923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ref="G212:G275" ca="1" si="4">IFERROR(NOW()-F212,"")</f>
        <v>45983.277135300923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45983.277135300923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45983.277135300923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45983.277135300923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45983.277135300923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45983.277135300923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45983.277135300923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45983.277135300923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45983.277135300923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45983.277135300923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45983.277135300923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45983.277135300923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45983.277135300923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45983.277135300923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45983.277135300923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45983.277135300923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45983.277135300923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45983.277135300923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45983.277135300923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45983.277135300923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45983.277135300923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45983.277135300923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45983.277135300923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45983.277135300923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45983.277135300923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45983.277135300923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45983.277135300923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45983.277135300923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45983.277135300923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45983.277135300923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45983.277135300923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45983.277135300923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45983.277135300923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45983.277135300923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45983.277135300923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45983.277135300923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45983.277135300923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45983.277135300923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45983.277135300923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45983.277135300923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45983.277135300923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45983.277135300923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45983.277135300923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45983.277135300923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45983.277135300923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45983.277135300923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45983.277135300923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45983.277135300923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45983.277135300923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45983.277135300923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45983.277135300923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45983.277135300923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45983.277135300923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45983.277135300923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45983.277135300923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45983.277135300923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45983.277135300923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45983.277135300923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45983.277135300923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45983.277135300923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45983.277135300923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45983.277135300923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45983.277135300923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45983.277135300923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ref="G276:G339" ca="1" si="5">IFERROR(NOW()-F276,"")</f>
        <v>45983.277135300923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45983.277135300923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45983.277135300923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45983.277135300923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45983.277135300923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45983.277135300923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45983.277135300923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45983.277135300923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45983.277135300923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45983.277135300923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45983.277135300923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45983.277135300923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45983.277135300923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45983.277135300923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45983.277135300923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45983.277135300923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45983.277135300923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45983.277135300923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45983.277135300923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45983.277135300923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45983.277135300923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45983.277135300923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45983.277135300923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45983.277135300923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45983.277135300923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45983.277135300923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45983.277135300923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45983.277135300923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45983.277135300923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45983.277135300923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45983.277135300923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45983.277135300923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45983.277135300923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45983.277135300923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45983.277135300923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45983.277135300923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45983.277135300923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45983.277135300923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45983.277135300923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45983.277135300923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45983.277135300923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45983.277135300923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45983.277135300923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45983.277135300923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45983.277135300923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45983.277135300923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45983.277135300923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45983.277135300923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45983.277135300923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45983.277135300923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45983.277135300923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45983.277135300923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45983.277135300923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45983.277135300923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45983.277135300923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45983.277135300923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45983.277135300923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45983.277135300923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45983.277135300923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45983.277135300923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45983.277135300923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45983.277135300923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45983.277135300923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45983.277135300923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ref="G340:G403" ca="1" si="6">IFERROR(NOW()-F340,"")</f>
        <v>45983.277135300923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45983.277135300923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45983.277135300923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45983.277135300923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45983.277135300923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45983.277135300923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45983.277135300923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45983.277135300923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45983.277135300923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45983.277135300923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45983.277135300923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45983.277135300923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45983.277135300923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45983.277135300923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45983.277135300923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45983.277135300923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45983.277135300923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45983.277135300923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45983.277135300923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45983.277135300923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45983.277135300923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45983.277135300923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45983.277135300923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45983.277135300923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45983.277135300923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45983.277135300923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45983.277135300923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45983.277135300923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45983.277135300923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45983.277135300923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45983.277135300923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45983.277135300923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45983.277135300923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45983.277135300923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45983.277135300923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45983.277135300923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45983.277135300923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45983.277135300923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45983.277135300923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45983.277135300923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45983.277135300923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45983.277135300923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45983.277135300923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45983.277135300923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45983.277135300923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45983.277135300923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45983.277135300923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45983.277135300923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45983.277135300923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45983.277135300923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45983.277135300923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45983.277135300923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45983.277135300923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45983.277135300923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45983.277135300923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45983.277135300923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45983.277135300923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45983.277135300923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45983.277135300923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45983.277135300923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45983.277135300923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45983.277135300923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45983.277135300923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45983.277135300923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ref="G404:G449" ca="1" si="7">IFERROR(NOW()-F404,"")</f>
        <v>45983.277135300923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45983.277135300923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45983.277135300923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45983.277135300923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45983.277135300923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45983.277135300923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45983.277135300923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45983.277135300923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45983.277135300923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45983.277135300923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45983.277135300923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45983.277135300923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45983.277135300923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45983.277135300923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45983.277135300923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45983.277135300923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45983.277135300923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45983.277135300923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45983.277135300923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45983.277135300923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45983.277135300923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45983.277135300923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45983.277135300923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45983.277135300923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45983.277135300923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45983.277135300923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45983.277135300923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45983.277135300923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45983.277135300923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45983.277135300923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45983.277135300923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45983.277135300923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45983.277135300923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45983.277135300923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45983.277135300923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45983.277135300923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45983.277135300923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45983.277135300923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45983.277135300923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45983.277135300923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45983.277135300923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45983.277135300923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45983.277135300923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45983.277135300923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45983.277135300923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45983.277135300923</v>
      </c>
      <c r="H449" s="95"/>
      <c r="I449" s="113" t="str">
        <f>IFERROR(VLOOKUP(D449,DB!A:F,6,0),"")</f>
        <v/>
      </c>
      <c r="J449" s="113" t="str">
        <f>IFERROR(VLOOKUP(D449,DB!A:G,7,0),"")</f>
        <v/>
      </c>
      <c r="K449" s="97"/>
      <c r="L449" s="91" t="str">
        <f>IFERROR(VLOOKUP(D449,DB!A:I,9,0),"")</f>
        <v/>
      </c>
    </row>
  </sheetData>
  <dataValidations count="2">
    <dataValidation allowBlank="1" showInputMessage="1" showErrorMessage="1" sqref="E1" xr:uid="{A4F81451-56CC-4543-9497-104C4E44EE4B}"/>
    <dataValidation type="list" allowBlank="1" showInputMessage="1" showErrorMessage="1" sqref="E2:E4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5"/>
  <sheetViews>
    <sheetView tabSelected="1" workbookViewId="0">
      <selection activeCell="A9" sqref="A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91.445075115734653</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57.088257986106328</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34.61602418981056</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5.7623320601851447</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1.9038366898093955</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32664</v>
      </c>
      <c r="E7" s="109" t="s">
        <v>39100</v>
      </c>
      <c r="F7" s="128">
        <v>45982.768553240741</v>
      </c>
      <c r="G7" s="111">
        <f ca="1">IFERROR(NOW()-F7,"")</f>
        <v>0.5085820601816522</v>
      </c>
      <c r="H7" s="128">
        <v>45982.753275462965</v>
      </c>
      <c r="I7" s="109" t="str">
        <f>IFERROR(VLOOKUP(D7,DB!A:F,6,0),"")</f>
        <v>SCECO</v>
      </c>
      <c r="J7" s="109" t="str">
        <f>IFERROR(VLOOKUP(D7,DB!A:G,7,0),"")</f>
        <v>Good</v>
      </c>
      <c r="K7" s="109" t="s">
        <v>39123</v>
      </c>
      <c r="L7" s="109" t="str">
        <f>IFERROR(VLOOKUP(D7,DB!A:I,9,0),"")</f>
        <v>Latis</v>
      </c>
    </row>
    <row r="8" spans="1:13">
      <c r="A8" s="109" t="s">
        <v>39124</v>
      </c>
      <c r="B8" s="109" t="str">
        <f>IFERROR(VLOOKUP(D8,DB!A:K,11,0),"")</f>
        <v>R5</v>
      </c>
      <c r="C8" s="109">
        <v>1</v>
      </c>
      <c r="D8" s="109" t="s">
        <v>15237</v>
      </c>
      <c r="E8" s="109" t="s">
        <v>39021</v>
      </c>
      <c r="F8" s="128">
        <v>45982.864016203705</v>
      </c>
      <c r="G8" s="111">
        <f ca="1">IFERROR(NOW()-F8,"")</f>
        <v>0.41311909721844131</v>
      </c>
      <c r="H8" s="128">
        <v>45982.843182870369</v>
      </c>
      <c r="I8" s="109" t="str">
        <f>IFERROR(VLOOKUP(D8,DB!A:F,6,0),"")</f>
        <v>SCECO</v>
      </c>
      <c r="J8" s="109" t="str">
        <f>IFERROR(VLOOKUP(D8,DB!A:G,7,0),"")</f>
        <v>Dead</v>
      </c>
      <c r="K8" s="109" t="s">
        <v>39125</v>
      </c>
      <c r="L8" s="109" t="str">
        <f>IFERROR(VLOOKUP(D8,DB!A:I,9,0),"")</f>
        <v>Latis</v>
      </c>
    </row>
    <row r="9" spans="1:13">
      <c r="A9" s="109" t="s">
        <v>39126</v>
      </c>
      <c r="B9" s="109" t="str">
        <f>IFERROR(VLOOKUP(D9,DB!A:K,11,0),"")</f>
        <v>R5</v>
      </c>
      <c r="C9" s="109">
        <v>1</v>
      </c>
      <c r="D9" s="109" t="s">
        <v>35462</v>
      </c>
      <c r="E9" s="109" t="s">
        <v>39100</v>
      </c>
      <c r="F9" s="128">
        <v>45983.248078703706</v>
      </c>
      <c r="G9" s="111">
        <f ca="1">IFERROR(NOW()-F9,"")</f>
        <v>2.9056597217277158E-2</v>
      </c>
      <c r="H9" s="128">
        <v>45983.228483796294</v>
      </c>
      <c r="I9" s="109" t="str">
        <f>IFERROR(VLOOKUP(D9,DB!A:F,6,0),"")</f>
        <v>SCECO</v>
      </c>
      <c r="J9" s="109" t="str">
        <f>IFERROR(VLOOKUP(D9,DB!A:G,7,0),"")</f>
        <v>Dead</v>
      </c>
      <c r="K9" s="109" t="s">
        <v>39127</v>
      </c>
      <c r="L9" s="109" t="str">
        <f>IFERROR(VLOOKUP(D9,DB!A:I,9,0),"")</f>
        <v>Latis</v>
      </c>
    </row>
    <row r="10" spans="1:13">
      <c r="A10" s="109"/>
      <c r="B10" s="109" t="str">
        <f>IFERROR(VLOOKUP(D10,DB!A:K,11,0),"")</f>
        <v/>
      </c>
      <c r="C10" s="109"/>
      <c r="D10" s="109"/>
      <c r="E10" s="109"/>
      <c r="F10" s="109"/>
      <c r="G10" s="111">
        <f ca="1">IFERROR(NOW()-F10,"")</f>
        <v>45983.277135300923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45983.277135300923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45983.277135300923</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45983.277135300923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45983.277135300923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45983.277135300923</v>
      </c>
      <c r="H15" s="109"/>
      <c r="I15" s="109" t="str">
        <f>IFERROR(VLOOKUP(D15,DB!A:F,6,0),"")</f>
        <v/>
      </c>
      <c r="J15" s="109" t="str">
        <f>IFERROR(VLOOKUP(D15,DB!A:G,7,0),"")</f>
        <v/>
      </c>
      <c r="K15" s="109"/>
      <c r="L15" s="109" t="str">
        <f>IFERROR(VLOOKUP(D15,DB!A:I,9,0),"")</f>
        <v/>
      </c>
    </row>
    <row r="16" spans="1:13">
      <c r="A16" s="109"/>
      <c r="B16" s="109" t="str">
        <f>IFERROR(VLOOKUP(D16,DB!A:K,11,0),"")</f>
        <v/>
      </c>
      <c r="C16" s="109"/>
      <c r="D16"/>
      <c r="E16" s="109"/>
      <c r="F16" s="109"/>
      <c r="G16" s="111">
        <f ca="1">IFERROR(NOW()-F16,"")</f>
        <v>45983.277135300923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45983.277135300923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45983.277135300923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45983.277135300923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45983.277135300923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45983.277135300923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45983.277135300923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45983.277135300923</v>
      </c>
      <c r="H23" s="109"/>
      <c r="I23" s="109" t="str">
        <f>IFERROR(VLOOKUP(D23,DB!A:F,6,0),"")</f>
        <v/>
      </c>
      <c r="J23" s="109" t="str">
        <f>IFERROR(VLOOKUP(D23,DB!A:G,7,0),"")</f>
        <v/>
      </c>
      <c r="K23" s="109"/>
      <c r="L23" s="109" t="str">
        <f>IFERROR(VLOOKUP(D23,DB!A:I,9,0),"")</f>
        <v/>
      </c>
    </row>
    <row r="24" spans="1:12">
      <c r="A24" s="109"/>
      <c r="B24" s="109" t="str">
        <f>IFERROR(VLOOKUP(D24,DB!A:K,11,0),"")</f>
        <v/>
      </c>
      <c r="C24" s="109"/>
      <c r="D24"/>
      <c r="E24" s="109"/>
      <c r="F24" s="109"/>
      <c r="G24" s="111">
        <f ca="1">IFERROR(NOW()-F24,"")</f>
        <v>45983.277135300923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45983.277135300923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45983.277135300923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45983.277135300923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45983.277135300923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45983.277135300923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45983.277135300923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45983.277135300923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45983.277135300923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45983.277135300923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45983.277135300923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45983.277135300923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45983.277135300923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45983.277135300923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45983.277135300923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45983.277135300923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45983.277135300923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45983.277135300923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45983.277135300923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45983.277135300923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45983.277135300923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45983.277135300923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45983.277135300923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45983.277135300923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45983.277135300923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45983.277135300923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45983.277135300923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45983.277135300923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45983.277135300923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45983.277135300923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45983.277135300923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45983.277135300923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45983.277135300923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45983.277135300923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45983.277135300923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45983.277135300923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45983.277135300923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45983.277135300923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45983.277135300923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45983.277135300923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45983.277135300923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45983.277135300923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45983.277135300923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45983.277135300923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45983.277135300923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45983.277135300923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45983.277135300923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45983.277135300923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45983.277135300923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45983.277135300923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45983.277135300923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45983.277135300923</v>
      </c>
      <c r="H75" s="109"/>
      <c r="I75" s="109" t="str">
        <f>IFERROR(VLOOKUP(D75,DB!A:F,6,0),"")</f>
        <v/>
      </c>
      <c r="J75" s="109" t="str">
        <f>IFERROR(VLOOKUP(D75,DB!A:G,7,0),"")</f>
        <v/>
      </c>
      <c r="K75" s="109"/>
      <c r="L75" s="109" t="str">
        <f>IFERROR(VLOOKUP(D75,DB!A:I,9,0),"")</f>
        <v/>
      </c>
    </row>
    <row r="76" spans="1:12">
      <c r="A76" s="131"/>
      <c r="B76" s="131" t="str">
        <f>IFERROR(VLOOKUP(D76,DB!A:K,11,0),"")</f>
        <v/>
      </c>
      <c r="C76" s="131"/>
      <c r="D76" s="131"/>
      <c r="E76" s="131"/>
      <c r="F76" s="132"/>
      <c r="G76" s="111">
        <f ca="1">IFERROR(NOW()-F76,"")</f>
        <v>45983.277135300923</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45983.277135300923</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45983.277135300923</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45983.277135300923</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45983.277135300923</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45983.277135300923</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45983.277135300923</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45983.277135300923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45983.277135300923</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45983.277135300923</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45983.277135300923</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45983.277135300923</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45983.277135300923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45983.277135300923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45983.277135300923</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45983.277135300923</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45983.277135300923</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45983.277135300923</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45983.277135300923</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45983.277135300923</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45983.277135300923</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45983.277135300923</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45983.277135300923</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45983.277135300923</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45983.277135300923</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45983.277135300923</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45983.277135300923</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45983.277135300923</v>
      </c>
      <c r="H103" s="132"/>
      <c r="I103" s="131" t="str">
        <f>IFERROR(VLOOKUP(D103,DB!A:F,6,0),"")</f>
        <v/>
      </c>
      <c r="J103" s="131" t="str">
        <f>IFERROR(VLOOKUP(D103,DB!A:G,7,0),"")</f>
        <v/>
      </c>
      <c r="K103" s="131"/>
      <c r="L103" s="131" t="str">
        <f>IFERROR(VLOOKUP(D103,DB!A:I,9,0),"")</f>
        <v/>
      </c>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5"/>
  <sheetViews>
    <sheetView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2</v>
      </c>
      <c r="D2" s="119" t="s">
        <v>29455</v>
      </c>
      <c r="E2" s="109" t="s">
        <v>39021</v>
      </c>
      <c r="F2" s="121">
        <v>45983.189641203702</v>
      </c>
      <c r="G2" s="104">
        <f t="shared" ref="G2:G25" ca="1" si="0">IFERROR(NOW()-F2,"-")</f>
        <v>8.7494097220769618E-2</v>
      </c>
      <c r="H2" s="121">
        <v>45983.18959490741</v>
      </c>
      <c r="I2" s="119" t="str">
        <f>IFERROR(VLOOKUP(D2,DB!A:F,6,0),"")</f>
        <v>SCECO</v>
      </c>
      <c r="J2" s="119" t="str">
        <f>IFERROR(VLOOKUP(D2,DB!A:G,7,0),"")</f>
        <v>Vandalized</v>
      </c>
      <c r="K2" s="122" t="s">
        <v>39129</v>
      </c>
      <c r="L2" s="123" t="str">
        <f>IFERROR(VLOOKUP(D2,DB!A:I,9,0),"")</f>
        <v>Latis</v>
      </c>
    </row>
    <row r="3" spans="1:16382" ht="31.5" customHeight="1">
      <c r="A3" s="118"/>
      <c r="B3" s="119" t="str">
        <f>IFERROR(VLOOKUP(D3,DB!A:K,11,0),"")</f>
        <v/>
      </c>
      <c r="C3" s="120"/>
      <c r="D3" s="119"/>
      <c r="E3" s="109"/>
      <c r="F3" s="121"/>
      <c r="G3" s="104">
        <f t="shared" ca="1" si="0"/>
        <v>45983.277135300923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45983.277135300923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45983.277135300923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45983.277135300923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45983.277135300923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45983.277135300923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45983.277135300923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45983.277135300923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45983.277135300923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45983.277135300923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45983.277135300923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45983.277135300923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45983.277135300923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45983.277135300923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45983.277135300923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45983.277135300923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45983.277135300923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45983.277135300923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45983.277135300923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45983.277135300923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45983.277135300923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45983.277135300923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45983.277135300923</v>
      </c>
      <c r="H25" s="121"/>
      <c r="I25" s="119" t="str">
        <f>IFERROR(VLOOKUP(D25,DB!A:F,6,0),"")</f>
        <v/>
      </c>
      <c r="J25" s="119" t="str">
        <f>IFERROR(VLOOKUP(D25,DB!A:G,7,0),"")</f>
        <v/>
      </c>
      <c r="K25" s="122"/>
      <c r="L25" s="123" t="str">
        <f>IFERROR(VLOOKUP(D25,DB!A:I,9,0),"")</f>
        <v/>
      </c>
    </row>
  </sheetData>
  <dataValidations count="2">
    <dataValidation allowBlank="1" showInputMessage="1" showErrorMessage="1" sqref="E1" xr:uid="{9E1BC488-8814-4F8A-8DBE-742B3278AB71}"/>
    <dataValidation type="list" allowBlank="1" showInputMessage="1" showErrorMessage="1" sqref="E2:E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2025-11-22T03:40:53Z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